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NIVAL\Downloads\"/>
    </mc:Choice>
  </mc:AlternateContent>
  <xr:revisionPtr revIDLastSave="0" documentId="13_ncr:1_{B4D65693-530E-46BC-9D59-DF2C2C280972}" xr6:coauthVersionLast="47" xr6:coauthVersionMax="47" xr10:uidLastSave="{00000000-0000-0000-0000-000000000000}"/>
  <bookViews>
    <workbookView xWindow="-120" yWindow="-120" windowWidth="20730" windowHeight="11160" tabRatio="624" activeTab="3" xr2:uid="{00000000-000D-0000-FFFF-FFFF00000000}"/>
  </bookViews>
  <sheets>
    <sheet name="7.1" sheetId="8" r:id="rId1"/>
    <sheet name="7.2" sheetId="9" r:id="rId2"/>
    <sheet name="7.3" sheetId="10" r:id="rId3"/>
    <sheet name="7.4" sheetId="12" r:id="rId4"/>
  </sheets>
  <definedNames>
    <definedName name="_xlnm.Print_Area" localSheetId="0">'7.1'!$A$1:$H$45</definedName>
    <definedName name="_xlnm.Print_Area" localSheetId="1">'7.2'!$A$1:$J$65,'7.2'!$A$67:$J$146</definedName>
    <definedName name="_xlnm.Print_Area" localSheetId="2">'7.3'!$A$1:$M$69</definedName>
    <definedName name="_xlnm.Print_Area" localSheetId="3">'7.4'!$A$1:$Q$80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8" l="1"/>
  <c r="P11" i="12" l="1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1" i="12" l="1"/>
  <c r="Q15" i="12"/>
  <c r="Q14" i="12"/>
  <c r="Q13" i="12"/>
  <c r="Q11" i="12"/>
  <c r="Q10" i="12"/>
  <c r="Q16" i="12"/>
  <c r="Q17" i="12"/>
  <c r="Q18" i="12"/>
  <c r="Q19" i="12"/>
  <c r="Q20" i="12"/>
  <c r="C9" i="8"/>
  <c r="B9" i="8"/>
  <c r="C7" i="8"/>
  <c r="P12" i="12" l="1"/>
  <c r="P22" i="12" s="1"/>
  <c r="O12" i="12"/>
  <c r="N12" i="12"/>
  <c r="M12" i="12"/>
  <c r="M22" i="12" s="1"/>
  <c r="Z49" i="12" s="1"/>
  <c r="L12" i="12"/>
  <c r="L22" i="12" s="1"/>
  <c r="K12" i="12"/>
  <c r="J12" i="12"/>
  <c r="J22" i="12" s="1"/>
  <c r="I12" i="12"/>
  <c r="H12" i="12"/>
  <c r="G12" i="12"/>
  <c r="F12" i="12"/>
  <c r="I22" i="12"/>
  <c r="T49" i="12" s="1"/>
  <c r="E12" i="12"/>
  <c r="D12" i="12"/>
  <c r="C12" i="12"/>
  <c r="B12" i="12"/>
  <c r="C67" i="10"/>
  <c r="B67" i="10"/>
  <c r="C66" i="10"/>
  <c r="B66" i="10"/>
  <c r="C65" i="10"/>
  <c r="B65" i="10"/>
  <c r="C64" i="10"/>
  <c r="B64" i="10"/>
  <c r="C63" i="10"/>
  <c r="B63" i="10"/>
  <c r="C62" i="10"/>
  <c r="B62" i="10"/>
  <c r="C61" i="10"/>
  <c r="B61" i="10"/>
  <c r="C60" i="10"/>
  <c r="B60" i="10"/>
  <c r="C59" i="10"/>
  <c r="B59" i="10"/>
  <c r="C58" i="10"/>
  <c r="B58" i="10"/>
  <c r="C57" i="10"/>
  <c r="B57" i="10"/>
  <c r="C56" i="10"/>
  <c r="B56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F20" i="10"/>
  <c r="F19" i="10"/>
  <c r="F18" i="10"/>
  <c r="F17" i="10"/>
  <c r="F16" i="10"/>
  <c r="F15" i="10"/>
  <c r="F14" i="10"/>
  <c r="F13" i="10"/>
  <c r="F12" i="10"/>
  <c r="F11" i="10"/>
  <c r="F10" i="10"/>
  <c r="K10" i="10" s="1"/>
  <c r="F9" i="10"/>
  <c r="D20" i="10"/>
  <c r="C20" i="10"/>
  <c r="J20" i="10" s="1"/>
  <c r="B20" i="10"/>
  <c r="D19" i="10"/>
  <c r="I19" i="10" s="1"/>
  <c r="C19" i="10"/>
  <c r="J19" i="10" s="1"/>
  <c r="B19" i="10"/>
  <c r="D18" i="10"/>
  <c r="C18" i="10"/>
  <c r="J18" i="10" s="1"/>
  <c r="B18" i="10"/>
  <c r="D17" i="10"/>
  <c r="C17" i="10"/>
  <c r="J17" i="10" s="1"/>
  <c r="B17" i="10"/>
  <c r="D16" i="10"/>
  <c r="C16" i="10"/>
  <c r="J16" i="10" s="1"/>
  <c r="B16" i="10"/>
  <c r="K16" i="10" s="1"/>
  <c r="D15" i="10"/>
  <c r="C15" i="10"/>
  <c r="B15" i="10"/>
  <c r="K15" i="10" s="1"/>
  <c r="D14" i="10"/>
  <c r="C14" i="10"/>
  <c r="B14" i="10"/>
  <c r="D13" i="10"/>
  <c r="C13" i="10"/>
  <c r="B13" i="10"/>
  <c r="D12" i="10"/>
  <c r="C12" i="10"/>
  <c r="J12" i="10" s="1"/>
  <c r="B12" i="10"/>
  <c r="D11" i="10"/>
  <c r="C11" i="10"/>
  <c r="J11" i="10" s="1"/>
  <c r="B11" i="10"/>
  <c r="D10" i="10"/>
  <c r="C10" i="10"/>
  <c r="B10" i="10"/>
  <c r="D9" i="10"/>
  <c r="C9" i="10"/>
  <c r="B9" i="10"/>
  <c r="F124" i="9"/>
  <c r="E124" i="9"/>
  <c r="G124" i="9" s="1"/>
  <c r="F123" i="9"/>
  <c r="G123" i="9" s="1"/>
  <c r="E123" i="9"/>
  <c r="F122" i="9"/>
  <c r="E122" i="9"/>
  <c r="F121" i="9"/>
  <c r="E121" i="9"/>
  <c r="F120" i="9"/>
  <c r="E120" i="9"/>
  <c r="F119" i="9"/>
  <c r="G119" i="9" s="1"/>
  <c r="E119" i="9"/>
  <c r="F118" i="9"/>
  <c r="E118" i="9"/>
  <c r="F117" i="9"/>
  <c r="E117" i="9"/>
  <c r="F116" i="9"/>
  <c r="E116" i="9"/>
  <c r="F115" i="9"/>
  <c r="G115" i="9" s="1"/>
  <c r="E115" i="9"/>
  <c r="F114" i="9"/>
  <c r="E114" i="9"/>
  <c r="F113" i="9"/>
  <c r="F125" i="9" s="1"/>
  <c r="O117" i="9" s="1"/>
  <c r="E113" i="9"/>
  <c r="C124" i="9"/>
  <c r="B124" i="9"/>
  <c r="D124" i="9" s="1"/>
  <c r="C123" i="9"/>
  <c r="I123" i="9" s="1"/>
  <c r="B123" i="9"/>
  <c r="C122" i="9"/>
  <c r="B122" i="9"/>
  <c r="C121" i="9"/>
  <c r="B121" i="9"/>
  <c r="C120" i="9"/>
  <c r="B120" i="9"/>
  <c r="C119" i="9"/>
  <c r="B119" i="9"/>
  <c r="C118" i="9"/>
  <c r="B118" i="9"/>
  <c r="C117" i="9"/>
  <c r="I117" i="9" s="1"/>
  <c r="B117" i="9"/>
  <c r="C116" i="9"/>
  <c r="B116" i="9"/>
  <c r="C115" i="9"/>
  <c r="B115" i="9"/>
  <c r="H115" i="9" s="1"/>
  <c r="C114" i="9"/>
  <c r="I114" i="9" s="1"/>
  <c r="B114" i="9"/>
  <c r="C113" i="9"/>
  <c r="B113" i="9"/>
  <c r="H113" i="9" s="1"/>
  <c r="F82" i="9"/>
  <c r="E82" i="9"/>
  <c r="F81" i="9"/>
  <c r="E81" i="9"/>
  <c r="F80" i="9"/>
  <c r="E80" i="9"/>
  <c r="F79" i="9"/>
  <c r="E79" i="9"/>
  <c r="F78" i="9"/>
  <c r="E78" i="9"/>
  <c r="F77" i="9"/>
  <c r="E77" i="9"/>
  <c r="F76" i="9"/>
  <c r="E76" i="9"/>
  <c r="G76" i="9" s="1"/>
  <c r="F75" i="9"/>
  <c r="E75" i="9"/>
  <c r="F74" i="9"/>
  <c r="E74" i="9"/>
  <c r="G74" i="9" s="1"/>
  <c r="F73" i="9"/>
  <c r="E73" i="9"/>
  <c r="F72" i="9"/>
  <c r="E72" i="9"/>
  <c r="G72" i="9" s="1"/>
  <c r="F71" i="9"/>
  <c r="E71" i="9"/>
  <c r="C82" i="9"/>
  <c r="B82" i="9"/>
  <c r="D82" i="9" s="1"/>
  <c r="C81" i="9"/>
  <c r="B81" i="9"/>
  <c r="H81" i="9" s="1"/>
  <c r="C80" i="9"/>
  <c r="B80" i="9"/>
  <c r="D80" i="9" s="1"/>
  <c r="C79" i="9"/>
  <c r="B79" i="9"/>
  <c r="C78" i="9"/>
  <c r="B78" i="9"/>
  <c r="D78" i="9" s="1"/>
  <c r="C77" i="9"/>
  <c r="B77" i="9"/>
  <c r="C76" i="9"/>
  <c r="B76" i="9"/>
  <c r="H76" i="9" s="1"/>
  <c r="C75" i="9"/>
  <c r="B75" i="9"/>
  <c r="C74" i="9"/>
  <c r="B74" i="9"/>
  <c r="D74" i="9" s="1"/>
  <c r="C73" i="9"/>
  <c r="B73" i="9"/>
  <c r="C72" i="9"/>
  <c r="B72" i="9"/>
  <c r="H72" i="9" s="1"/>
  <c r="C71" i="9"/>
  <c r="B71" i="9"/>
  <c r="C61" i="9"/>
  <c r="B61" i="9"/>
  <c r="C60" i="9"/>
  <c r="B60" i="9"/>
  <c r="C59" i="9"/>
  <c r="B59" i="9"/>
  <c r="C58" i="9"/>
  <c r="B58" i="9"/>
  <c r="C57" i="9"/>
  <c r="B57" i="9"/>
  <c r="C56" i="9"/>
  <c r="B56" i="9"/>
  <c r="C55" i="9"/>
  <c r="B55" i="9"/>
  <c r="C54" i="9"/>
  <c r="B54" i="9"/>
  <c r="C53" i="9"/>
  <c r="B53" i="9"/>
  <c r="C52" i="9"/>
  <c r="B52" i="9"/>
  <c r="C51" i="9"/>
  <c r="B51" i="9"/>
  <c r="C50" i="9"/>
  <c r="B50" i="9"/>
  <c r="F20" i="9"/>
  <c r="E20" i="9"/>
  <c r="F19" i="9"/>
  <c r="E19" i="9"/>
  <c r="F18" i="9"/>
  <c r="E18" i="9"/>
  <c r="G18" i="9" s="1"/>
  <c r="F17" i="9"/>
  <c r="E17" i="9"/>
  <c r="F16" i="9"/>
  <c r="E16" i="9"/>
  <c r="F15" i="9"/>
  <c r="E15" i="9"/>
  <c r="F14" i="9"/>
  <c r="E14" i="9"/>
  <c r="F13" i="9"/>
  <c r="E13" i="9"/>
  <c r="F12" i="9"/>
  <c r="E12" i="9"/>
  <c r="G12" i="9" s="1"/>
  <c r="F11" i="9"/>
  <c r="E11" i="9"/>
  <c r="F10" i="9"/>
  <c r="E10" i="9"/>
  <c r="F9" i="9"/>
  <c r="G9" i="9" s="1"/>
  <c r="E9" i="9"/>
  <c r="C20" i="9"/>
  <c r="I20" i="9" s="1"/>
  <c r="B20" i="9"/>
  <c r="D20" i="9" s="1"/>
  <c r="C19" i="9"/>
  <c r="I19" i="9" s="1"/>
  <c r="B19" i="9"/>
  <c r="C18" i="9"/>
  <c r="B18" i="9"/>
  <c r="C17" i="9"/>
  <c r="I17" i="9" s="1"/>
  <c r="B17" i="9"/>
  <c r="C16" i="9"/>
  <c r="I16" i="9" s="1"/>
  <c r="B16" i="9"/>
  <c r="D16" i="9" s="1"/>
  <c r="C15" i="9"/>
  <c r="B15" i="9"/>
  <c r="C14" i="9"/>
  <c r="I14" i="9" s="1"/>
  <c r="B14" i="9"/>
  <c r="C13" i="9"/>
  <c r="D13" i="9" s="1"/>
  <c r="B13" i="9"/>
  <c r="C12" i="9"/>
  <c r="B12" i="9"/>
  <c r="C11" i="9"/>
  <c r="B11" i="9"/>
  <c r="C10" i="9"/>
  <c r="I10" i="9" s="1"/>
  <c r="B10" i="9"/>
  <c r="C9" i="9"/>
  <c r="B9" i="9"/>
  <c r="C41" i="8"/>
  <c r="B41" i="8"/>
  <c r="C39" i="8"/>
  <c r="B39" i="8"/>
  <c r="C37" i="8"/>
  <c r="B37" i="8"/>
  <c r="C35" i="8"/>
  <c r="B35" i="8"/>
  <c r="C25" i="8"/>
  <c r="B25" i="8"/>
  <c r="C23" i="8"/>
  <c r="B23" i="8"/>
  <c r="C21" i="8"/>
  <c r="B21" i="8"/>
  <c r="D21" i="8" s="1"/>
  <c r="C19" i="8"/>
  <c r="B19" i="8"/>
  <c r="D7" i="8"/>
  <c r="J9" i="8" s="1"/>
  <c r="D9" i="8"/>
  <c r="K9" i="8" s="1"/>
  <c r="I12" i="10"/>
  <c r="B11" i="8"/>
  <c r="C11" i="8"/>
  <c r="G16" i="9"/>
  <c r="D52" i="9"/>
  <c r="I119" i="9"/>
  <c r="I120" i="9"/>
  <c r="H123" i="9"/>
  <c r="I124" i="9"/>
  <c r="D59" i="10"/>
  <c r="D67" i="10"/>
  <c r="I74" i="9"/>
  <c r="I78" i="9"/>
  <c r="D76" i="9"/>
  <c r="H9" i="9"/>
  <c r="D123" i="9" l="1"/>
  <c r="I115" i="9"/>
  <c r="K20" i="10"/>
  <c r="I121" i="9"/>
  <c r="G19" i="9"/>
  <c r="D54" i="9"/>
  <c r="D58" i="9"/>
  <c r="D60" i="9"/>
  <c r="D73" i="9"/>
  <c r="G113" i="9"/>
  <c r="G117" i="9"/>
  <c r="G121" i="9"/>
  <c r="I9" i="10"/>
  <c r="I17" i="10"/>
  <c r="D62" i="10"/>
  <c r="D66" i="10"/>
  <c r="D56" i="10"/>
  <c r="D60" i="10"/>
  <c r="D57" i="10"/>
  <c r="D65" i="10"/>
  <c r="I13" i="10"/>
  <c r="G16" i="10"/>
  <c r="B21" i="10"/>
  <c r="D21" i="10"/>
  <c r="O26" i="10" s="1"/>
  <c r="K17" i="10"/>
  <c r="L17" i="10" s="1"/>
  <c r="I16" i="10"/>
  <c r="L16" i="10" s="1"/>
  <c r="G9" i="10"/>
  <c r="K14" i="10"/>
  <c r="I11" i="10"/>
  <c r="I118" i="9"/>
  <c r="H116" i="9"/>
  <c r="D116" i="9"/>
  <c r="D120" i="9"/>
  <c r="I113" i="9"/>
  <c r="G114" i="9"/>
  <c r="H78" i="9"/>
  <c r="J78" i="9" s="1"/>
  <c r="H82" i="9"/>
  <c r="I79" i="9"/>
  <c r="G78" i="9"/>
  <c r="H71" i="9"/>
  <c r="H79" i="9"/>
  <c r="H80" i="9"/>
  <c r="I72" i="9"/>
  <c r="J72" i="9" s="1"/>
  <c r="I76" i="9"/>
  <c r="J76" i="9" s="1"/>
  <c r="D53" i="9"/>
  <c r="D57" i="9"/>
  <c r="I15" i="9"/>
  <c r="D10" i="9"/>
  <c r="F21" i="9"/>
  <c r="O18" i="9" s="1"/>
  <c r="G15" i="9"/>
  <c r="G10" i="9"/>
  <c r="G14" i="9"/>
  <c r="I18" i="9"/>
  <c r="H11" i="9"/>
  <c r="D35" i="8"/>
  <c r="K35" i="8" s="1"/>
  <c r="H117" i="9"/>
  <c r="J117" i="9" s="1"/>
  <c r="H122" i="9"/>
  <c r="D118" i="9"/>
  <c r="D117" i="9"/>
  <c r="K13" i="10"/>
  <c r="I15" i="10"/>
  <c r="D55" i="9"/>
  <c r="K9" i="10"/>
  <c r="D23" i="8"/>
  <c r="D51" i="9"/>
  <c r="J123" i="9"/>
  <c r="D122" i="9"/>
  <c r="H10" i="9"/>
  <c r="J10" i="9" s="1"/>
  <c r="H13" i="9"/>
  <c r="H17" i="9"/>
  <c r="J17" i="9" s="1"/>
  <c r="B62" i="9"/>
  <c r="H120" i="9"/>
  <c r="J120" i="9" s="1"/>
  <c r="G80" i="9"/>
  <c r="H118" i="9"/>
  <c r="D14" i="9"/>
  <c r="D18" i="9"/>
  <c r="F83" i="9"/>
  <c r="O76" i="9" s="1"/>
  <c r="H121" i="9"/>
  <c r="E19" i="10"/>
  <c r="I14" i="10"/>
  <c r="D19" i="9"/>
  <c r="H15" i="9"/>
  <c r="I9" i="9"/>
  <c r="J9" i="9" s="1"/>
  <c r="D17" i="9"/>
  <c r="D59" i="9"/>
  <c r="D61" i="9"/>
  <c r="C21" i="10"/>
  <c r="P26" i="10" s="1"/>
  <c r="I10" i="10"/>
  <c r="E12" i="10"/>
  <c r="D63" i="10"/>
  <c r="D37" i="8"/>
  <c r="K36" i="8" s="1"/>
  <c r="I11" i="9"/>
  <c r="I13" i="9"/>
  <c r="J13" i="9" s="1"/>
  <c r="D71" i="9"/>
  <c r="D77" i="9"/>
  <c r="D81" i="9"/>
  <c r="I73" i="9"/>
  <c r="I77" i="9"/>
  <c r="G81" i="9"/>
  <c r="J113" i="9"/>
  <c r="J115" i="9"/>
  <c r="K11" i="10"/>
  <c r="L11" i="10" s="1"/>
  <c r="I18" i="10"/>
  <c r="B68" i="10"/>
  <c r="P57" i="10" s="1"/>
  <c r="D19" i="8"/>
  <c r="D12" i="9"/>
  <c r="G20" i="9"/>
  <c r="E14" i="10"/>
  <c r="E17" i="10"/>
  <c r="E18" i="10"/>
  <c r="J118" i="9"/>
  <c r="E9" i="10"/>
  <c r="H74" i="9"/>
  <c r="J74" i="9" s="1"/>
  <c r="I116" i="9"/>
  <c r="J116" i="9" s="1"/>
  <c r="D115" i="9"/>
  <c r="H19" i="9"/>
  <c r="J19" i="9" s="1"/>
  <c r="G18" i="10"/>
  <c r="C21" i="9"/>
  <c r="N18" i="9" s="1"/>
  <c r="B21" i="9"/>
  <c r="N19" i="9" s="1"/>
  <c r="N20" i="9" s="1"/>
  <c r="H12" i="9"/>
  <c r="H14" i="9"/>
  <c r="J14" i="9" s="1"/>
  <c r="D50" i="9"/>
  <c r="D56" i="9"/>
  <c r="D119" i="9"/>
  <c r="E11" i="10"/>
  <c r="E13" i="10"/>
  <c r="E16" i="10"/>
  <c r="G19" i="10"/>
  <c r="K12" i="10"/>
  <c r="L12" i="10" s="1"/>
  <c r="G20" i="10"/>
  <c r="D64" i="10"/>
  <c r="N22" i="12"/>
  <c r="AA49" i="12" s="1"/>
  <c r="AD49" i="12" s="1"/>
  <c r="I71" i="9"/>
  <c r="J71" i="9" s="1"/>
  <c r="G122" i="9"/>
  <c r="I81" i="9"/>
  <c r="J81" i="9" s="1"/>
  <c r="G17" i="9"/>
  <c r="G10" i="10"/>
  <c r="K18" i="10"/>
  <c r="C27" i="8"/>
  <c r="K23" i="8" s="1"/>
  <c r="C43" i="8"/>
  <c r="H16" i="9"/>
  <c r="J16" i="9" s="1"/>
  <c r="H18" i="9"/>
  <c r="C62" i="9"/>
  <c r="I82" i="9"/>
  <c r="J82" i="9" s="1"/>
  <c r="H114" i="9"/>
  <c r="J114" i="9" s="1"/>
  <c r="E15" i="10"/>
  <c r="G13" i="10"/>
  <c r="G17" i="10"/>
  <c r="I20" i="10"/>
  <c r="L20" i="10" s="1"/>
  <c r="Q12" i="12"/>
  <c r="B22" i="12"/>
  <c r="C22" i="12"/>
  <c r="O22" i="12"/>
  <c r="O23" i="12" s="1"/>
  <c r="K19" i="10"/>
  <c r="L19" i="10" s="1"/>
  <c r="J9" i="10"/>
  <c r="L9" i="10" s="1"/>
  <c r="G12" i="10"/>
  <c r="I12" i="9"/>
  <c r="D9" i="9"/>
  <c r="I75" i="9"/>
  <c r="D79" i="9"/>
  <c r="G71" i="9"/>
  <c r="H73" i="9"/>
  <c r="J73" i="9" s="1"/>
  <c r="G75" i="9"/>
  <c r="G77" i="9"/>
  <c r="G79" i="9"/>
  <c r="D113" i="9"/>
  <c r="E10" i="10"/>
  <c r="G15" i="10"/>
  <c r="E20" i="10"/>
  <c r="C68" i="10"/>
  <c r="Q57" i="10" s="1"/>
  <c r="D22" i="12"/>
  <c r="E22" i="12"/>
  <c r="E23" i="12" s="1"/>
  <c r="T45" i="12" s="1"/>
  <c r="H22" i="12"/>
  <c r="U49" i="12" s="1"/>
  <c r="G22" i="12"/>
  <c r="V49" i="12" s="1"/>
  <c r="K22" i="12"/>
  <c r="J23" i="12" s="1"/>
  <c r="Z44" i="12" s="1"/>
  <c r="F22" i="12"/>
  <c r="W49" i="12" s="1"/>
  <c r="D61" i="10"/>
  <c r="D58" i="10"/>
  <c r="G11" i="10"/>
  <c r="F21" i="10"/>
  <c r="J10" i="10"/>
  <c r="J14" i="10"/>
  <c r="J13" i="10"/>
  <c r="G14" i="10"/>
  <c r="J15" i="10"/>
  <c r="L15" i="10" s="1"/>
  <c r="H21" i="10"/>
  <c r="E125" i="9"/>
  <c r="C125" i="9"/>
  <c r="H124" i="9"/>
  <c r="J124" i="9" s="1"/>
  <c r="G120" i="9"/>
  <c r="H119" i="9"/>
  <c r="J119" i="9" s="1"/>
  <c r="G118" i="9"/>
  <c r="G116" i="9"/>
  <c r="D114" i="9"/>
  <c r="B125" i="9"/>
  <c r="I122" i="9"/>
  <c r="D121" i="9"/>
  <c r="B83" i="9"/>
  <c r="G73" i="9"/>
  <c r="C83" i="9"/>
  <c r="D75" i="9"/>
  <c r="D72" i="9"/>
  <c r="E83" i="9"/>
  <c r="H77" i="9"/>
  <c r="G82" i="9"/>
  <c r="I80" i="9"/>
  <c r="H75" i="9"/>
  <c r="J75" i="9" s="1"/>
  <c r="G11" i="9"/>
  <c r="H20" i="9"/>
  <c r="J20" i="9" s="1"/>
  <c r="G13" i="9"/>
  <c r="D11" i="9"/>
  <c r="D15" i="9"/>
  <c r="E21" i="9"/>
  <c r="D41" i="8"/>
  <c r="K38" i="8" s="1"/>
  <c r="B43" i="8"/>
  <c r="D25" i="8"/>
  <c r="D39" i="8"/>
  <c r="B27" i="8"/>
  <c r="L9" i="8"/>
  <c r="K10" i="8" s="1"/>
  <c r="D11" i="8"/>
  <c r="J15" i="9" l="1"/>
  <c r="J121" i="9"/>
  <c r="J79" i="9"/>
  <c r="M23" i="12"/>
  <c r="L13" i="10"/>
  <c r="L14" i="10"/>
  <c r="J11" i="9"/>
  <c r="J18" i="9"/>
  <c r="I125" i="9"/>
  <c r="J12" i="9"/>
  <c r="D27" i="8"/>
  <c r="D22" i="8" s="1"/>
  <c r="D43" i="8"/>
  <c r="C44" i="8" s="1"/>
  <c r="D68" i="10"/>
  <c r="C69" i="10" s="1"/>
  <c r="L18" i="10"/>
  <c r="G83" i="9"/>
  <c r="F84" i="9" s="1"/>
  <c r="D21" i="9"/>
  <c r="B22" i="9" s="1"/>
  <c r="H21" i="9"/>
  <c r="I83" i="9"/>
  <c r="O93" i="9" s="1"/>
  <c r="G21" i="10"/>
  <c r="F22" i="10" s="1"/>
  <c r="K21" i="10"/>
  <c r="Q26" i="10" s="1"/>
  <c r="Q28" i="10" s="1"/>
  <c r="E21" i="10"/>
  <c r="B22" i="10" s="1"/>
  <c r="J77" i="9"/>
  <c r="I21" i="9"/>
  <c r="Z50" i="12"/>
  <c r="AA50" i="12"/>
  <c r="F23" i="12"/>
  <c r="D83" i="9"/>
  <c r="C84" i="9" s="1"/>
  <c r="G125" i="9"/>
  <c r="E126" i="9" s="1"/>
  <c r="G21" i="9"/>
  <c r="F22" i="9" s="1"/>
  <c r="I21" i="10"/>
  <c r="B23" i="12"/>
  <c r="D125" i="9"/>
  <c r="B126" i="9" s="1"/>
  <c r="D62" i="9"/>
  <c r="B63" i="9" s="1"/>
  <c r="X49" i="12"/>
  <c r="W50" i="12" s="1"/>
  <c r="Q22" i="12"/>
  <c r="B69" i="10"/>
  <c r="R57" i="10"/>
  <c r="Q58" i="10" s="1"/>
  <c r="J21" i="10"/>
  <c r="D22" i="10"/>
  <c r="C22" i="10"/>
  <c r="P28" i="10"/>
  <c r="O27" i="10"/>
  <c r="L10" i="10"/>
  <c r="P116" i="9"/>
  <c r="H125" i="9"/>
  <c r="J122" i="9"/>
  <c r="J125" i="9" s="1"/>
  <c r="O116" i="9"/>
  <c r="P117" i="9"/>
  <c r="H83" i="9"/>
  <c r="N76" i="9"/>
  <c r="J80" i="9"/>
  <c r="E84" i="9"/>
  <c r="O75" i="9"/>
  <c r="B84" i="9"/>
  <c r="N75" i="9"/>
  <c r="N22" i="9"/>
  <c r="Q102" i="9"/>
  <c r="O19" i="9"/>
  <c r="N23" i="9"/>
  <c r="Q103" i="9"/>
  <c r="D38" i="8"/>
  <c r="K37" i="8"/>
  <c r="C28" i="8"/>
  <c r="D20" i="8"/>
  <c r="D24" i="8"/>
  <c r="J23" i="8"/>
  <c r="J10" i="8"/>
  <c r="C12" i="8"/>
  <c r="B12" i="8"/>
  <c r="D10" i="8"/>
  <c r="D8" i="8"/>
  <c r="S25" i="12" l="1"/>
  <c r="Z46" i="12"/>
  <c r="D42" i="8"/>
  <c r="D36" i="8"/>
  <c r="J21" i="9"/>
  <c r="I22" i="9" s="1"/>
  <c r="C126" i="9"/>
  <c r="S26" i="12"/>
  <c r="R26" i="10"/>
  <c r="O23" i="10" s="1"/>
  <c r="O21" i="10"/>
  <c r="L21" i="10"/>
  <c r="K22" i="10" s="1"/>
  <c r="F126" i="9"/>
  <c r="D40" i="8"/>
  <c r="B44" i="8"/>
  <c r="D26" i="8"/>
  <c r="B28" i="8"/>
  <c r="C22" i="9"/>
  <c r="T46" i="12"/>
  <c r="J83" i="9"/>
  <c r="I84" i="9" s="1"/>
  <c r="G22" i="9"/>
  <c r="H22" i="9"/>
  <c r="E22" i="9"/>
  <c r="D22" i="9"/>
  <c r="P58" i="10"/>
  <c r="Q23" i="12"/>
  <c r="F24" i="12" s="1"/>
  <c r="C63" i="9"/>
  <c r="S24" i="12"/>
  <c r="T23" i="12"/>
  <c r="S23" i="12"/>
  <c r="T44" i="12"/>
  <c r="T47" i="12" s="1"/>
  <c r="Z47" i="12"/>
  <c r="AA44" i="12" s="1"/>
  <c r="U50" i="12"/>
  <c r="T50" i="12"/>
  <c r="V50" i="12"/>
  <c r="R27" i="10"/>
  <c r="O28" i="10"/>
  <c r="I126" i="9"/>
  <c r="D126" i="9"/>
  <c r="G126" i="9"/>
  <c r="H126" i="9"/>
  <c r="P118" i="9"/>
  <c r="R116" i="9" s="1"/>
  <c r="O118" i="9"/>
  <c r="N93" i="9"/>
  <c r="P75" i="9"/>
  <c r="Q75" i="9" s="1"/>
  <c r="N77" i="9"/>
  <c r="N81" i="9" s="1"/>
  <c r="P76" i="9"/>
  <c r="R76" i="9" s="1"/>
  <c r="O77" i="9"/>
  <c r="O81" i="9" s="1"/>
  <c r="O20" i="9"/>
  <c r="K39" i="8"/>
  <c r="L23" i="8"/>
  <c r="K22" i="8" s="1"/>
  <c r="U46" i="12" l="1"/>
  <c r="Q23" i="10"/>
  <c r="P23" i="10"/>
  <c r="I22" i="10"/>
  <c r="G22" i="10"/>
  <c r="H22" i="10"/>
  <c r="J22" i="10"/>
  <c r="H84" i="9"/>
  <c r="O24" i="12"/>
  <c r="B24" i="12"/>
  <c r="Q76" i="9"/>
  <c r="N80" i="9"/>
  <c r="R117" i="9"/>
  <c r="M24" i="12"/>
  <c r="J24" i="12"/>
  <c r="R75" i="9"/>
  <c r="E24" i="12"/>
  <c r="AA46" i="12"/>
  <c r="U44" i="12"/>
  <c r="U45" i="12"/>
  <c r="R28" i="10"/>
  <c r="O29" i="10" s="1"/>
  <c r="Q117" i="9"/>
  <c r="Q118" i="9"/>
  <c r="O119" i="9" s="1"/>
  <c r="Q116" i="9"/>
  <c r="O80" i="9"/>
  <c r="P77" i="9"/>
  <c r="P93" i="9"/>
  <c r="O94" i="9" s="1"/>
  <c r="O22" i="9"/>
  <c r="R102" i="9"/>
  <c r="P20" i="9"/>
  <c r="R103" i="9"/>
  <c r="O23" i="9"/>
  <c r="L39" i="8"/>
  <c r="L38" i="8"/>
  <c r="L35" i="8"/>
  <c r="L36" i="8"/>
  <c r="L37" i="8"/>
  <c r="J22" i="8"/>
  <c r="O33" i="10" l="1"/>
  <c r="P119" i="9"/>
  <c r="O31" i="10"/>
  <c r="Q31" i="10"/>
  <c r="P31" i="10"/>
  <c r="Q29" i="10"/>
  <c r="Q33" i="10"/>
  <c r="P33" i="10"/>
  <c r="O32" i="10"/>
  <c r="P29" i="10"/>
  <c r="N94" i="9"/>
</calcChain>
</file>

<file path=xl/sharedStrings.xml><?xml version="1.0" encoding="utf-8"?>
<sst xmlns="http://schemas.openxmlformats.org/spreadsheetml/2006/main" count="587" uniqueCount="122">
  <si>
    <t>USO PROPIO</t>
  </si>
  <si>
    <t>MT</t>
  </si>
  <si>
    <t>SEIN</t>
  </si>
  <si>
    <t>SA</t>
  </si>
  <si>
    <t>MERCADO ELÉCTRICO</t>
  </si>
  <si>
    <t>AT</t>
  </si>
  <si>
    <t>MAT</t>
  </si>
  <si>
    <t>BT</t>
  </si>
  <si>
    <t>Primaria</t>
  </si>
  <si>
    <t>Secundaria</t>
  </si>
  <si>
    <t>DISTRIBUCIÓN</t>
  </si>
  <si>
    <t>TOTAL</t>
  </si>
  <si>
    <t>SS AA</t>
  </si>
  <si>
    <t>MES</t>
  </si>
  <si>
    <t>Transmisión y distribución</t>
  </si>
  <si>
    <t>Subsistema de distribución primaria</t>
  </si>
  <si>
    <t>Subsistema de distribución secundaria</t>
  </si>
  <si>
    <t>Nivel de tensión</t>
  </si>
  <si>
    <t>Sistema eléctrico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</si>
  <si>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</si>
  <si>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</si>
  <si>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</si>
  <si>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</si>
  <si>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</si>
  <si>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</si>
  <si>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</si>
  <si>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</si>
  <si>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</si>
  <si>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</si>
  <si>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</si>
  <si>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</si>
  <si>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Distribución</t>
  </si>
  <si>
    <t>Subtotal</t>
  </si>
  <si>
    <t>TRANSMISIÓN</t>
  </si>
  <si>
    <t>Sistema</t>
  </si>
  <si>
    <t>Transmisión</t>
  </si>
  <si>
    <t>TOTAL DE PÉRDIDAS</t>
  </si>
  <si>
    <t xml:space="preserve"> Transmisión</t>
  </si>
  <si>
    <t>Subtransmisión</t>
  </si>
  <si>
    <t>Total Subtransmisión</t>
  </si>
  <si>
    <t>TOTAL DE PÉRDIDAS EN EL MERCADO ELÉCTRICO</t>
  </si>
  <si>
    <t>TOTAL DE PÉRDIDAS POR NIVEL DE TENSIÓN</t>
  </si>
  <si>
    <t>*  Contiene las pérdidas en líneas de transmisión secundaria (niveles de tensión AT y MAT) de las empresas de transmisión,asumidas dentro del balance de energía que presentan a la DGE.</t>
  </si>
  <si>
    <t>GENERADORA</t>
  </si>
  <si>
    <t>TRANSMISORA</t>
  </si>
  <si>
    <t>DISTRIBUIDORA</t>
  </si>
  <si>
    <t>Total</t>
  </si>
  <si>
    <t>Mes</t>
  </si>
  <si>
    <t>Pérdidas por sistema eléctrico</t>
  </si>
  <si>
    <t>SubTransmisión</t>
  </si>
  <si>
    <t>Total uso propio</t>
  </si>
  <si>
    <t>Total mercado eléctrico</t>
  </si>
  <si>
    <t>Uso propio</t>
  </si>
  <si>
    <t>Mercado eléctrico</t>
  </si>
  <si>
    <t>Total                   SS AA</t>
  </si>
  <si>
    <t>Total                SEIN</t>
  </si>
  <si>
    <t>Total de pérdidas por subsistema</t>
  </si>
  <si>
    <t>Transmisión secundaria</t>
  </si>
  <si>
    <t>Transmisión principal</t>
  </si>
  <si>
    <t>Subsistema</t>
  </si>
  <si>
    <t>Tipo de empresa</t>
  </si>
  <si>
    <t>Servicio</t>
  </si>
  <si>
    <t>GENERADORA*</t>
  </si>
  <si>
    <t>SISTEMA ELÉCTRICO DE DISTRIBUCIÓN</t>
  </si>
  <si>
    <t>b. Pérdidas de energía eléctrica según el nivel de tensión y tipo de sistema (GW.h)</t>
  </si>
  <si>
    <t>a. Pérdidas de energía eléctrica según el sistema eléctrico y tipo de sistema (GW.h)</t>
  </si>
  <si>
    <t>c.  Pérdidas de energía eléctrica según el nivel de tensión y sistema eléctrico (GW.h)</t>
  </si>
  <si>
    <t>SISTEMA DE TRANSMISIÓN DEL MERCADO ELÉCTRICO (POR SUBSISTEMAS)</t>
  </si>
  <si>
    <t xml:space="preserve">7.1.  PÉRDIDAS DE ENERGÍA ELÉCTRICA A NIVEL NACIONAL </t>
  </si>
  <si>
    <t>7.2  PÉRDIDAS MENSUALES POR TIPO DE SISTEMA</t>
  </si>
  <si>
    <t>7.2.1.  Pérdidas en el sistema eléctrico de transmisión por tipo de sistema (GW.h)</t>
  </si>
  <si>
    <t xml:space="preserve">7.2.1.1. Empresas Transmisoras, generadoras, distribuidoras del mercado eléctrico </t>
  </si>
  <si>
    <t>7.2.1.2.  Empresas generadoras para uso propio</t>
  </si>
  <si>
    <t>7.2.1.3.    Total de pérdidas en transmisión</t>
  </si>
  <si>
    <t>7.2.2.  Pérdidas en el sistema eléctrico de distribución por tipo de sistema (GW.h)</t>
  </si>
  <si>
    <t>7.3.   PÉRDIDAS MENSUALES POR NIVEL DE TENSIÓN (GW.h)</t>
  </si>
  <si>
    <t>7.3.1.   Pérdidas en el sistema eléctrico de transmisión por nivel de tensión (GW.h)</t>
  </si>
  <si>
    <t>7.3.2.   Pérdidas en el sistema eléctrico de distribución por nivel de tensión (GW.h)</t>
  </si>
  <si>
    <t>7.4.  PÉRDIDAS MENSUALES POR TIPO DE EMPRESA Y SISTEMA (GW.h)</t>
  </si>
  <si>
    <t>Septiembre</t>
  </si>
  <si>
    <t xml:space="preserve">MT </t>
  </si>
  <si>
    <t xml:space="preserve">AT </t>
  </si>
  <si>
    <t>Tensión</t>
  </si>
  <si>
    <t>(Todas)</t>
  </si>
  <si>
    <t>Suma de Total</t>
  </si>
  <si>
    <t>Area2</t>
  </si>
  <si>
    <t>Total general</t>
  </si>
  <si>
    <t>Transm.</t>
  </si>
  <si>
    <t>Distrib.</t>
  </si>
  <si>
    <t xml:space="preserve">BT </t>
  </si>
  <si>
    <t>Tipo Emp</t>
  </si>
  <si>
    <t>Mercado Eléctrico</t>
  </si>
  <si>
    <t>Total SEIN</t>
  </si>
  <si>
    <t>Total SA</t>
  </si>
  <si>
    <t>Datos</t>
  </si>
  <si>
    <t>Suma de Ene</t>
  </si>
  <si>
    <t>Suma de Feb</t>
  </si>
  <si>
    <t>Suma de Mar</t>
  </si>
  <si>
    <t>Suma de Abr</t>
  </si>
  <si>
    <t>Suma de May</t>
  </si>
  <si>
    <t>Suma de Jun</t>
  </si>
  <si>
    <t>Suma de Jul</t>
  </si>
  <si>
    <t>Suma de Ago</t>
  </si>
  <si>
    <t>Suma de Sep</t>
  </si>
  <si>
    <t>Suma de Oct</t>
  </si>
  <si>
    <t>Suma de Nov</t>
  </si>
  <si>
    <t>Suma de Dic</t>
  </si>
  <si>
    <t>Uso Propio</t>
  </si>
  <si>
    <t>Transmisión y Distribución</t>
  </si>
  <si>
    <t>Distribución Primaria</t>
  </si>
  <si>
    <t>Distribución Secundaria</t>
  </si>
  <si>
    <t>Total Mercado Eléctrico</t>
  </si>
  <si>
    <t>Total Uso Propio</t>
  </si>
  <si>
    <t>Total Transmisión</t>
  </si>
  <si>
    <t>Total Transmisión y Distribución</t>
  </si>
  <si>
    <t>Tipo</t>
  </si>
  <si>
    <t>GEN</t>
  </si>
  <si>
    <t>TRA</t>
  </si>
  <si>
    <t>DIS</t>
  </si>
  <si>
    <t>AUT</t>
  </si>
  <si>
    <t>P:\DGE\dpe\DOC_DIFUSION\ANUARIOS\ANUARIO 2019\07. Capitulo 7 Perdidas 2019\[BD Pérdidas 2018.xlsx]Resumen_Dinamico'!$A$64:$T$81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</si>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</sst>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%"/>
    <numFmt numFmtId="168" formatCode="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8"/>
      <color rgb="FF9F9F9F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5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10">
    <xf numFmtId="0" fontId="0" fillId="0" borderId="0" xfId="0"/>
    <xf numFmtId="0" fontId="0" fillId="0" borderId="0" xfId="0" applyBorder="1"/>
    <xf numFmtId="2" fontId="0" fillId="0" borderId="0" xfId="0" applyNumberFormat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0" fillId="0" borderId="1" xfId="0" applyBorder="1"/>
    <xf numFmtId="43" fontId="0" fillId="0" borderId="2" xfId="0" applyNumberFormat="1" applyBorder="1"/>
    <xf numFmtId="0" fontId="0" fillId="0" borderId="0" xfId="0" applyBorder="1" applyAlignment="1">
      <alignment horizontal="centerContinuous" vertical="center" wrapText="1"/>
    </xf>
    <xf numFmtId="43" fontId="0" fillId="0" borderId="1" xfId="0" applyNumberFormat="1" applyBorder="1"/>
    <xf numFmtId="9" fontId="0" fillId="0" borderId="3" xfId="3" applyFont="1" applyBorder="1"/>
    <xf numFmtId="0" fontId="0" fillId="0" borderId="3" xfId="0" applyFill="1" applyBorder="1"/>
    <xf numFmtId="0" fontId="0" fillId="0" borderId="4" xfId="0" applyFill="1" applyBorder="1"/>
    <xf numFmtId="43" fontId="2" fillId="0" borderId="4" xfId="0" applyNumberFormat="1" applyFont="1" applyBorder="1"/>
    <xf numFmtId="9" fontId="3" fillId="0" borderId="0" xfId="3" applyFont="1" applyBorder="1"/>
    <xf numFmtId="43" fontId="8" fillId="0" borderId="5" xfId="0" applyNumberFormat="1" applyFont="1" applyBorder="1"/>
    <xf numFmtId="9" fontId="2" fillId="0" borderId="6" xfId="3" applyFont="1" applyBorder="1"/>
    <xf numFmtId="43" fontId="2" fillId="0" borderId="5" xfId="0" applyNumberFormat="1" applyFont="1" applyBorder="1"/>
    <xf numFmtId="0" fontId="0" fillId="0" borderId="0" xfId="0" applyAlignment="1">
      <alignment vertical="center"/>
    </xf>
    <xf numFmtId="9" fontId="0" fillId="0" borderId="6" xfId="3" applyFont="1" applyBorder="1"/>
    <xf numFmtId="2" fontId="0" fillId="0" borderId="0" xfId="0" applyNumberFormat="1" applyBorder="1" applyAlignment="1">
      <alignment vertical="center"/>
    </xf>
    <xf numFmtId="0" fontId="9" fillId="0" borderId="0" xfId="0" applyFont="1"/>
    <xf numFmtId="4" fontId="0" fillId="0" borderId="0" xfId="0" applyNumberForma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11" fillId="2" borderId="0" xfId="2" applyNumberFormat="1" applyFont="1" applyFill="1" applyBorder="1"/>
    <xf numFmtId="0" fontId="11" fillId="0" borderId="0" xfId="0" applyFont="1" applyBorder="1"/>
    <xf numFmtId="43" fontId="11" fillId="0" borderId="0" xfId="0" applyNumberFormat="1" applyFont="1" applyBorder="1"/>
    <xf numFmtId="9" fontId="11" fillId="0" borderId="0" xfId="3" applyFont="1" applyBorder="1"/>
    <xf numFmtId="166" fontId="11" fillId="2" borderId="0" xfId="0" applyNumberFormat="1" applyFont="1" applyFill="1" applyBorder="1"/>
    <xf numFmtId="1" fontId="11" fillId="0" borderId="0" xfId="3" applyNumberFormat="1" applyFont="1" applyBorder="1"/>
    <xf numFmtId="9" fontId="11" fillId="0" borderId="0" xfId="3" applyNumberFormat="1" applyFont="1" applyBorder="1"/>
    <xf numFmtId="10" fontId="11" fillId="0" borderId="0" xfId="3" applyNumberFormat="1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3" fontId="11" fillId="0" borderId="0" xfId="0" applyNumberFormat="1" applyFont="1" applyBorder="1" applyAlignment="1">
      <alignment vertical="center"/>
    </xf>
    <xf numFmtId="9" fontId="11" fillId="0" borderId="0" xfId="3" applyFont="1" applyBorder="1" applyAlignment="1">
      <alignment vertical="center"/>
    </xf>
    <xf numFmtId="164" fontId="11" fillId="0" borderId="0" xfId="0" applyNumberFormat="1" applyFont="1" applyBorder="1"/>
    <xf numFmtId="9" fontId="11" fillId="0" borderId="0" xfId="3" applyFont="1" applyBorder="1" applyAlignment="1">
      <alignment horizontal="center"/>
    </xf>
    <xf numFmtId="2" fontId="11" fillId="0" borderId="0" xfId="0" applyNumberFormat="1" applyFont="1" applyBorder="1"/>
    <xf numFmtId="167" fontId="11" fillId="0" borderId="0" xfId="3" applyNumberFormat="1" applyFont="1" applyBorder="1"/>
    <xf numFmtId="9" fontId="11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4" fontId="11" fillId="0" borderId="0" xfId="0" applyNumberFormat="1" applyFont="1" applyBorder="1"/>
    <xf numFmtId="0" fontId="12" fillId="0" borderId="0" xfId="0" applyFont="1" applyFill="1" applyBorder="1"/>
    <xf numFmtId="1" fontId="11" fillId="0" borderId="0" xfId="0" applyNumberFormat="1" applyFont="1" applyBorder="1"/>
    <xf numFmtId="0" fontId="0" fillId="2" borderId="7" xfId="0" applyFill="1" applyBorder="1" applyAlignment="1">
      <alignment vertical="center"/>
    </xf>
    <xf numFmtId="2" fontId="0" fillId="2" borderId="8" xfId="0" applyNumberForma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2" fontId="0" fillId="2" borderId="9" xfId="0" applyNumberFormat="1" applyFill="1" applyBorder="1" applyAlignment="1">
      <alignment vertical="center"/>
    </xf>
    <xf numFmtId="2" fontId="0" fillId="2" borderId="10" xfId="0" applyNumberFormat="1" applyFill="1" applyBorder="1" applyAlignment="1">
      <alignment vertical="center"/>
    </xf>
    <xf numFmtId="2" fontId="0" fillId="2" borderId="11" xfId="0" applyNumberFormat="1" applyFill="1" applyBorder="1" applyAlignment="1">
      <alignment vertical="center"/>
    </xf>
    <xf numFmtId="2" fontId="0" fillId="2" borderId="12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2" fontId="0" fillId="2" borderId="14" xfId="0" applyNumberFormat="1" applyFill="1" applyBorder="1" applyAlignment="1">
      <alignment vertical="center"/>
    </xf>
    <xf numFmtId="2" fontId="0" fillId="2" borderId="15" xfId="0" applyNumberFormat="1" applyFill="1" applyBorder="1" applyAlignment="1">
      <alignment vertical="center"/>
    </xf>
    <xf numFmtId="2" fontId="0" fillId="2" borderId="16" xfId="0" applyNumberFormat="1" applyFill="1" applyBorder="1" applyAlignment="1">
      <alignment vertical="center"/>
    </xf>
    <xf numFmtId="2" fontId="0" fillId="2" borderId="17" xfId="0" applyNumberFormat="1" applyFill="1" applyBorder="1" applyAlignment="1">
      <alignment vertical="center"/>
    </xf>
    <xf numFmtId="2" fontId="0" fillId="2" borderId="18" xfId="0" applyNumberFormat="1" applyFill="1" applyBorder="1" applyAlignment="1">
      <alignment vertical="center"/>
    </xf>
    <xf numFmtId="2" fontId="0" fillId="2" borderId="19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vertical="center"/>
    </xf>
    <xf numFmtId="2" fontId="0" fillId="2" borderId="23" xfId="0" applyNumberFormat="1" applyFill="1" applyBorder="1" applyAlignment="1">
      <alignment vertical="center"/>
    </xf>
    <xf numFmtId="4" fontId="0" fillId="2" borderId="24" xfId="0" applyNumberFormat="1" applyFill="1" applyBorder="1" applyAlignment="1">
      <alignment vertical="center"/>
    </xf>
    <xf numFmtId="2" fontId="8" fillId="2" borderId="20" xfId="0" applyNumberFormat="1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vertical="center"/>
    </xf>
    <xf numFmtId="9" fontId="2" fillId="2" borderId="25" xfId="3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0" fillId="2" borderId="0" xfId="0" applyFill="1"/>
    <xf numFmtId="43" fontId="10" fillId="2" borderId="0" xfId="1" applyFont="1" applyFill="1"/>
    <xf numFmtId="43" fontId="10" fillId="2" borderId="0" xfId="1" applyFont="1" applyFill="1" applyBorder="1"/>
    <xf numFmtId="0" fontId="0" fillId="2" borderId="0" xfId="0" applyFill="1" applyBorder="1"/>
    <xf numFmtId="2" fontId="0" fillId="2" borderId="0" xfId="0" applyNumberFormat="1" applyFill="1"/>
    <xf numFmtId="167" fontId="10" fillId="2" borderId="0" xfId="3" applyNumberFormat="1" applyFont="1" applyFill="1"/>
    <xf numFmtId="10" fontId="10" fillId="2" borderId="0" xfId="3" applyNumberFormat="1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0" fillId="2" borderId="27" xfId="0" applyFill="1" applyBorder="1" applyAlignment="1">
      <alignment vertical="center"/>
    </xf>
    <xf numFmtId="43" fontId="10" fillId="2" borderId="28" xfId="1" applyFont="1" applyFill="1" applyBorder="1" applyAlignment="1">
      <alignment horizontal="center" vertical="center"/>
    </xf>
    <xf numFmtId="43" fontId="0" fillId="2" borderId="29" xfId="0" applyNumberFormat="1" applyFill="1" applyBorder="1" applyAlignment="1">
      <alignment vertical="center"/>
    </xf>
    <xf numFmtId="43" fontId="0" fillId="2" borderId="8" xfId="0" applyNumberFormat="1" applyFill="1" applyBorder="1" applyAlignment="1">
      <alignment vertical="center"/>
    </xf>
    <xf numFmtId="43" fontId="0" fillId="2" borderId="30" xfId="0" applyNumberFormat="1" applyFill="1" applyBorder="1" applyAlignment="1">
      <alignment vertical="center"/>
    </xf>
    <xf numFmtId="43" fontId="0" fillId="2" borderId="31" xfId="0" applyNumberFormat="1" applyFill="1" applyBorder="1" applyAlignment="1">
      <alignment vertical="center"/>
    </xf>
    <xf numFmtId="43" fontId="0" fillId="2" borderId="32" xfId="0" applyNumberFormat="1" applyFill="1" applyBorder="1" applyAlignment="1">
      <alignment vertical="center"/>
    </xf>
    <xf numFmtId="43" fontId="3" fillId="2" borderId="33" xfId="0" applyNumberFormat="1" applyFont="1" applyFill="1" applyBorder="1" applyAlignment="1">
      <alignment vertical="center"/>
    </xf>
    <xf numFmtId="43" fontId="3" fillId="2" borderId="29" xfId="0" applyNumberFormat="1" applyFont="1" applyFill="1" applyBorder="1" applyAlignment="1">
      <alignment vertical="center"/>
    </xf>
    <xf numFmtId="43" fontId="2" fillId="2" borderId="34" xfId="0" applyNumberFormat="1" applyFont="1" applyFill="1" applyBorder="1" applyAlignment="1">
      <alignment vertical="center"/>
    </xf>
    <xf numFmtId="43" fontId="2" fillId="2" borderId="0" xfId="0" applyNumberFormat="1" applyFont="1" applyFill="1" applyBorder="1" applyAlignment="1">
      <alignment vertical="center"/>
    </xf>
    <xf numFmtId="43" fontId="0" fillId="2" borderId="35" xfId="0" applyNumberFormat="1" applyFill="1" applyBorder="1" applyAlignment="1">
      <alignment vertical="center"/>
    </xf>
    <xf numFmtId="43" fontId="0" fillId="2" borderId="0" xfId="0" applyNumberFormat="1" applyFill="1" applyBorder="1" applyAlignment="1">
      <alignment vertical="center"/>
    </xf>
    <xf numFmtId="43" fontId="0" fillId="2" borderId="36" xfId="0" applyNumberFormat="1" applyFill="1" applyBorder="1" applyAlignment="1">
      <alignment vertical="center"/>
    </xf>
    <xf numFmtId="43" fontId="0" fillId="2" borderId="37" xfId="0" applyNumberFormat="1" applyFill="1" applyBorder="1" applyAlignment="1">
      <alignment vertical="center"/>
    </xf>
    <xf numFmtId="43" fontId="3" fillId="2" borderId="38" xfId="0" applyNumberFormat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43" fontId="0" fillId="2" borderId="39" xfId="0" applyNumberForma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3" fontId="2" fillId="2" borderId="40" xfId="0" applyNumberFormat="1" applyFont="1" applyFill="1" applyBorder="1" applyAlignment="1">
      <alignment vertical="center"/>
    </xf>
    <xf numFmtId="43" fontId="2" fillId="2" borderId="41" xfId="0" applyNumberFormat="1" applyFont="1" applyFill="1" applyBorder="1" applyAlignment="1">
      <alignment vertical="center"/>
    </xf>
    <xf numFmtId="43" fontId="2" fillId="2" borderId="42" xfId="0" applyNumberFormat="1" applyFont="1" applyFill="1" applyBorder="1" applyAlignment="1">
      <alignment vertical="center"/>
    </xf>
    <xf numFmtId="43" fontId="2" fillId="2" borderId="43" xfId="0" applyNumberFormat="1" applyFont="1" applyFill="1" applyBorder="1" applyAlignment="1">
      <alignment vertical="center"/>
    </xf>
    <xf numFmtId="43" fontId="2" fillId="2" borderId="44" xfId="0" applyNumberFormat="1" applyFont="1" applyFill="1" applyBorder="1" applyAlignment="1">
      <alignment vertical="center"/>
    </xf>
    <xf numFmtId="43" fontId="2" fillId="2" borderId="45" xfId="0" applyNumberFormat="1" applyFont="1" applyFill="1" applyBorder="1" applyAlignment="1">
      <alignment vertical="center"/>
    </xf>
    <xf numFmtId="43" fontId="2" fillId="2" borderId="46" xfId="0" applyNumberFormat="1" applyFont="1" applyFill="1" applyBorder="1" applyAlignment="1">
      <alignment vertical="center"/>
    </xf>
    <xf numFmtId="43" fontId="8" fillId="2" borderId="47" xfId="0" applyNumberFormat="1" applyFont="1" applyFill="1" applyBorder="1" applyAlignment="1">
      <alignment vertical="center"/>
    </xf>
    <xf numFmtId="43" fontId="8" fillId="2" borderId="0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9" fontId="10" fillId="2" borderId="48" xfId="3" applyFont="1" applyFill="1" applyBorder="1" applyAlignment="1">
      <alignment vertical="center"/>
    </xf>
    <xf numFmtId="9" fontId="10" fillId="2" borderId="49" xfId="3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9" fontId="10" fillId="2" borderId="50" xfId="3" applyFont="1" applyFill="1" applyBorder="1" applyAlignment="1">
      <alignment vertical="center"/>
    </xf>
    <xf numFmtId="9" fontId="2" fillId="2" borderId="51" xfId="3" applyFont="1" applyFill="1" applyBorder="1" applyAlignment="1">
      <alignment vertical="center"/>
    </xf>
    <xf numFmtId="9" fontId="2" fillId="2" borderId="52" xfId="3" applyFont="1" applyFill="1" applyBorder="1" applyAlignment="1">
      <alignment vertical="center"/>
    </xf>
    <xf numFmtId="9" fontId="3" fillId="2" borderId="53" xfId="3" applyFont="1" applyFill="1" applyBorder="1" applyAlignment="1">
      <alignment vertical="center"/>
    </xf>
    <xf numFmtId="9" fontId="3" fillId="2" borderId="48" xfId="3" applyFont="1" applyFill="1" applyBorder="1" applyAlignment="1">
      <alignment vertical="center"/>
    </xf>
    <xf numFmtId="9" fontId="3" fillId="2" borderId="54" xfId="3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65" fontId="0" fillId="2" borderId="0" xfId="0" applyNumberFormat="1" applyFill="1"/>
    <xf numFmtId="9" fontId="0" fillId="2" borderId="0" xfId="0" applyNumberFormat="1" applyFill="1"/>
    <xf numFmtId="43" fontId="0" fillId="2" borderId="56" xfId="0" applyNumberFormat="1" applyFill="1" applyBorder="1" applyAlignment="1">
      <alignment vertical="center"/>
    </xf>
    <xf numFmtId="43" fontId="2" fillId="2" borderId="57" xfId="0" applyNumberFormat="1" applyFon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3" fontId="2" fillId="2" borderId="36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43" fontId="2" fillId="2" borderId="20" xfId="0" applyNumberFormat="1" applyFont="1" applyFill="1" applyBorder="1" applyAlignment="1">
      <alignment vertical="center"/>
    </xf>
    <xf numFmtId="43" fontId="2" fillId="2" borderId="23" xfId="0" applyNumberFormat="1" applyFont="1" applyFill="1" applyBorder="1" applyAlignment="1">
      <alignment vertical="center"/>
    </xf>
    <xf numFmtId="43" fontId="8" fillId="2" borderId="31" xfId="0" applyNumberFormat="1" applyFont="1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9" fontId="2" fillId="2" borderId="25" xfId="3" applyFont="1" applyFill="1" applyBorder="1" applyAlignment="1">
      <alignment vertical="center"/>
    </xf>
    <xf numFmtId="9" fontId="2" fillId="2" borderId="50" xfId="3" applyFont="1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2" fillId="2" borderId="0" xfId="0" applyFont="1" applyFill="1" applyBorder="1"/>
    <xf numFmtId="0" fontId="0" fillId="2" borderId="0" xfId="0" applyFill="1" applyBorder="1" applyAlignment="1"/>
    <xf numFmtId="0" fontId="0" fillId="2" borderId="36" xfId="0" applyFill="1" applyBorder="1"/>
    <xf numFmtId="43" fontId="0" fillId="2" borderId="7" xfId="0" applyNumberFormat="1" applyFill="1" applyBorder="1"/>
    <xf numFmtId="43" fontId="0" fillId="2" borderId="0" xfId="0" applyNumberFormat="1" applyFill="1" applyBorder="1"/>
    <xf numFmtId="43" fontId="0" fillId="2" borderId="59" xfId="0" applyNumberFormat="1" applyFill="1" applyBorder="1"/>
    <xf numFmtId="43" fontId="0" fillId="2" borderId="9" xfId="0" applyNumberFormat="1" applyFill="1" applyBorder="1"/>
    <xf numFmtId="43" fontId="0" fillId="2" borderId="2" xfId="0" applyNumberFormat="1" applyFill="1" applyBorder="1"/>
    <xf numFmtId="43" fontId="0" fillId="2" borderId="60" xfId="0" applyNumberFormat="1" applyFill="1" applyBorder="1"/>
    <xf numFmtId="0" fontId="0" fillId="2" borderId="31" xfId="0" applyFill="1" applyBorder="1"/>
    <xf numFmtId="43" fontId="2" fillId="2" borderId="61" xfId="0" applyNumberFormat="1" applyFont="1" applyFill="1" applyBorder="1"/>
    <xf numFmtId="43" fontId="2" fillId="2" borderId="40" xfId="0" applyNumberFormat="1" applyFont="1" applyFill="1" applyBorder="1"/>
    <xf numFmtId="43" fontId="2" fillId="2" borderId="62" xfId="0" applyNumberFormat="1" applyFont="1" applyFill="1" applyBorder="1"/>
    <xf numFmtId="43" fontId="2" fillId="2" borderId="42" xfId="0" applyNumberFormat="1" applyFont="1" applyFill="1" applyBorder="1"/>
    <xf numFmtId="43" fontId="2" fillId="2" borderId="5" xfId="0" applyNumberFormat="1" applyFont="1" applyFill="1" applyBorder="1"/>
    <xf numFmtId="0" fontId="0" fillId="2" borderId="51" xfId="0" applyFill="1" applyBorder="1"/>
    <xf numFmtId="9" fontId="10" fillId="2" borderId="58" xfId="3" applyFont="1" applyFill="1" applyBorder="1"/>
    <xf numFmtId="9" fontId="10" fillId="2" borderId="48" xfId="3" applyFont="1" applyFill="1" applyBorder="1"/>
    <xf numFmtId="9" fontId="2" fillId="2" borderId="26" xfId="3" applyFont="1" applyFill="1" applyBorder="1"/>
    <xf numFmtId="9" fontId="2" fillId="2" borderId="50" xfId="3" applyFont="1" applyFill="1" applyBorder="1"/>
    <xf numFmtId="9" fontId="2" fillId="2" borderId="58" xfId="3" applyFont="1" applyFill="1" applyBorder="1"/>
    <xf numFmtId="9" fontId="2" fillId="2" borderId="6" xfId="3" applyFont="1" applyFill="1" applyBorder="1"/>
    <xf numFmtId="0" fontId="2" fillId="2" borderId="0" xfId="0" applyFont="1" applyFill="1" applyBorder="1" applyAlignment="1"/>
    <xf numFmtId="43" fontId="0" fillId="2" borderId="0" xfId="0" applyNumberForma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43" fontId="0" fillId="2" borderId="1" xfId="0" applyNumberFormat="1" applyFill="1" applyBorder="1"/>
    <xf numFmtId="43" fontId="0" fillId="2" borderId="24" xfId="0" applyNumberFormat="1" applyFill="1" applyBorder="1"/>
    <xf numFmtId="0" fontId="0" fillId="2" borderId="64" xfId="0" applyFill="1" applyBorder="1"/>
    <xf numFmtId="43" fontId="0" fillId="2" borderId="65" xfId="0" applyNumberFormat="1" applyFill="1" applyBorder="1"/>
    <xf numFmtId="43" fontId="0" fillId="2" borderId="66" xfId="0" applyNumberFormat="1" applyFill="1" applyBorder="1"/>
    <xf numFmtId="43" fontId="0" fillId="2" borderId="67" xfId="0" applyNumberFormat="1" applyFill="1" applyBorder="1"/>
    <xf numFmtId="43" fontId="0" fillId="2" borderId="68" xfId="0" applyNumberFormat="1" applyFill="1" applyBorder="1"/>
    <xf numFmtId="43" fontId="0" fillId="2" borderId="69" xfId="0" applyNumberFormat="1" applyFill="1" applyBorder="1"/>
    <xf numFmtId="43" fontId="0" fillId="2" borderId="70" xfId="0" applyNumberFormat="1" applyFill="1" applyBorder="1"/>
    <xf numFmtId="0" fontId="2" fillId="2" borderId="36" xfId="0" applyFont="1" applyFill="1" applyBorder="1"/>
    <xf numFmtId="43" fontId="2" fillId="2" borderId="1" xfId="0" applyNumberFormat="1" applyFont="1" applyFill="1" applyBorder="1"/>
    <xf numFmtId="43" fontId="2" fillId="2" borderId="0" xfId="0" applyNumberFormat="1" applyFont="1" applyFill="1" applyBorder="1"/>
    <xf numFmtId="43" fontId="2" fillId="2" borderId="59" xfId="0" applyNumberFormat="1" applyFont="1" applyFill="1" applyBorder="1"/>
    <xf numFmtId="43" fontId="2" fillId="2" borderId="35" xfId="0" applyNumberFormat="1" applyFont="1" applyFill="1" applyBorder="1"/>
    <xf numFmtId="43" fontId="2" fillId="2" borderId="2" xfId="0" applyNumberFormat="1" applyFont="1" applyFill="1" applyBorder="1"/>
    <xf numFmtId="9" fontId="10" fillId="2" borderId="3" xfId="3" applyFont="1" applyFill="1" applyBorder="1"/>
    <xf numFmtId="9" fontId="2" fillId="2" borderId="3" xfId="3" applyFont="1" applyFill="1" applyBorder="1"/>
    <xf numFmtId="0" fontId="0" fillId="2" borderId="36" xfId="0" applyFill="1" applyBorder="1" applyAlignment="1">
      <alignment vertical="center"/>
    </xf>
    <xf numFmtId="43" fontId="0" fillId="2" borderId="22" xfId="0" applyNumberFormat="1" applyFill="1" applyBorder="1" applyAlignment="1">
      <alignment vertical="center"/>
    </xf>
    <xf numFmtId="43" fontId="10" fillId="2" borderId="20" xfId="1" applyFont="1" applyFill="1" applyBorder="1" applyAlignment="1">
      <alignment vertical="center"/>
    </xf>
    <xf numFmtId="43" fontId="10" fillId="2" borderId="71" xfId="1" applyFont="1" applyFill="1" applyBorder="1" applyAlignment="1">
      <alignment vertical="center"/>
    </xf>
    <xf numFmtId="43" fontId="10" fillId="2" borderId="29" xfId="1" applyFont="1" applyFill="1" applyBorder="1" applyAlignment="1">
      <alignment vertical="center"/>
    </xf>
    <xf numFmtId="43" fontId="0" fillId="2" borderId="10" xfId="0" applyNumberFormat="1" applyFill="1" applyBorder="1" applyAlignment="1">
      <alignment vertical="center"/>
    </xf>
    <xf numFmtId="43" fontId="10" fillId="2" borderId="8" xfId="1" applyFont="1" applyFill="1" applyBorder="1" applyAlignment="1">
      <alignment vertical="center"/>
    </xf>
    <xf numFmtId="43" fontId="10" fillId="2" borderId="73" xfId="1" applyFont="1" applyFill="1" applyBorder="1" applyAlignment="1">
      <alignment vertical="center"/>
    </xf>
    <xf numFmtId="43" fontId="10" fillId="2" borderId="0" xfId="1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43" fontId="2" fillId="2" borderId="74" xfId="0" applyNumberFormat="1" applyFont="1" applyFill="1" applyBorder="1" applyAlignment="1">
      <alignment vertical="center"/>
    </xf>
    <xf numFmtId="43" fontId="2" fillId="2" borderId="75" xfId="0" applyNumberFormat="1" applyFont="1" applyFill="1" applyBorder="1" applyAlignment="1">
      <alignment vertical="center"/>
    </xf>
    <xf numFmtId="9" fontId="3" fillId="2" borderId="49" xfId="3" applyFont="1" applyFill="1" applyBorder="1" applyAlignment="1">
      <alignment vertical="center"/>
    </xf>
    <xf numFmtId="9" fontId="3" fillId="2" borderId="50" xfId="3" applyFont="1" applyFill="1" applyBorder="1" applyAlignment="1">
      <alignment vertical="center"/>
    </xf>
    <xf numFmtId="9" fontId="2" fillId="2" borderId="76" xfId="3" applyFont="1" applyFill="1" applyBorder="1" applyAlignment="1">
      <alignment vertical="center"/>
    </xf>
    <xf numFmtId="9" fontId="2" fillId="2" borderId="48" xfId="3" applyFont="1" applyFill="1" applyBorder="1" applyAlignment="1">
      <alignment vertical="center"/>
    </xf>
    <xf numFmtId="0" fontId="5" fillId="2" borderId="0" xfId="0" applyFont="1" applyFill="1"/>
    <xf numFmtId="0" fontId="2" fillId="2" borderId="77" xfId="0" applyFont="1" applyFill="1" applyBorder="1" applyAlignment="1">
      <alignment horizontal="center" vertical="center"/>
    </xf>
    <xf numFmtId="43" fontId="10" fillId="2" borderId="78" xfId="1" applyFont="1" applyFill="1" applyBorder="1" applyAlignment="1">
      <alignment horizontal="center" vertical="center"/>
    </xf>
    <xf numFmtId="43" fontId="2" fillId="2" borderId="7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3" fontId="0" fillId="2" borderId="79" xfId="0" applyNumberFormat="1" applyFill="1" applyBorder="1" applyAlignment="1">
      <alignment vertical="center"/>
    </xf>
    <xf numFmtId="9" fontId="6" fillId="2" borderId="34" xfId="3" applyFont="1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79" xfId="0" applyFill="1" applyBorder="1" applyAlignment="1">
      <alignment vertical="center"/>
    </xf>
    <xf numFmtId="9" fontId="6" fillId="2" borderId="80" xfId="3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3" fontId="0" fillId="2" borderId="42" xfId="0" applyNumberFormat="1" applyFill="1" applyBorder="1" applyAlignment="1">
      <alignment vertical="center"/>
    </xf>
    <xf numFmtId="43" fontId="0" fillId="2" borderId="81" xfId="0" applyNumberForma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9" fontId="6" fillId="2" borderId="50" xfId="3" applyFont="1" applyFill="1" applyBorder="1" applyAlignment="1">
      <alignment vertical="center"/>
    </xf>
    <xf numFmtId="9" fontId="6" fillId="2" borderId="82" xfId="3" applyFont="1" applyFill="1" applyBorder="1" applyAlignment="1">
      <alignment vertical="center"/>
    </xf>
    <xf numFmtId="43" fontId="0" fillId="2" borderId="23" xfId="0" applyNumberFormat="1" applyFill="1" applyBorder="1" applyAlignment="1">
      <alignment vertical="center"/>
    </xf>
    <xf numFmtId="43" fontId="0" fillId="2" borderId="83" xfId="0" applyNumberFormat="1" applyFill="1" applyBorder="1" applyAlignment="1">
      <alignment vertical="center"/>
    </xf>
    <xf numFmtId="43" fontId="2" fillId="2" borderId="63" xfId="0" applyNumberFormat="1" applyFont="1" applyFill="1" applyBorder="1" applyAlignment="1">
      <alignment vertical="center"/>
    </xf>
    <xf numFmtId="9" fontId="6" fillId="2" borderId="2" xfId="3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0" fontId="2" fillId="2" borderId="65" xfId="0" applyFont="1" applyFill="1" applyBorder="1" applyAlignment="1">
      <alignment horizontal="center" vertical="center"/>
    </xf>
    <xf numFmtId="0" fontId="0" fillId="2" borderId="84" xfId="0" applyFill="1" applyBorder="1" applyAlignment="1">
      <alignment vertical="center"/>
    </xf>
    <xf numFmtId="0" fontId="0" fillId="2" borderId="85" xfId="0" applyFill="1" applyBorder="1" applyAlignment="1">
      <alignment vertical="center"/>
    </xf>
    <xf numFmtId="9" fontId="6" fillId="2" borderId="70" xfId="3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6" fontId="0" fillId="2" borderId="56" xfId="0" applyNumberFormat="1" applyFill="1" applyBorder="1"/>
    <xf numFmtId="0" fontId="11" fillId="0" borderId="0" xfId="0" quotePrefix="1" applyFont="1" applyBorder="1"/>
    <xf numFmtId="0" fontId="7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2" fillId="3" borderId="35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95" xfId="0" applyFont="1" applyFill="1" applyBorder="1" applyAlignment="1">
      <alignment horizontal="center" vertical="center"/>
    </xf>
    <xf numFmtId="43" fontId="1" fillId="3" borderId="101" xfId="1" applyFont="1" applyFill="1" applyBorder="1" applyAlignment="1">
      <alignment horizontal="center" vertical="center"/>
    </xf>
    <xf numFmtId="43" fontId="1" fillId="3" borderId="102" xfId="1" applyFont="1" applyFill="1" applyBorder="1" applyAlignment="1">
      <alignment horizontal="center" vertical="center"/>
    </xf>
    <xf numFmtId="0" fontId="1" fillId="3" borderId="103" xfId="0" applyFont="1" applyFill="1" applyBorder="1" applyAlignment="1">
      <alignment horizontal="center" vertical="center"/>
    </xf>
    <xf numFmtId="0" fontId="1" fillId="3" borderId="101" xfId="0" applyFont="1" applyFill="1" applyBorder="1" applyAlignment="1">
      <alignment horizontal="center" vertical="center"/>
    </xf>
    <xf numFmtId="0" fontId="1" fillId="3" borderId="104" xfId="0" applyFont="1" applyFill="1" applyBorder="1" applyAlignment="1">
      <alignment horizontal="center" vertical="center"/>
    </xf>
    <xf numFmtId="0" fontId="1" fillId="3" borderId="105" xfId="0" applyFont="1" applyFill="1" applyBorder="1" applyAlignment="1">
      <alignment horizontal="center" vertical="center"/>
    </xf>
    <xf numFmtId="0" fontId="1" fillId="3" borderId="106" xfId="0" applyFont="1" applyFill="1" applyBorder="1" applyAlignment="1">
      <alignment horizontal="center" vertical="center"/>
    </xf>
    <xf numFmtId="0" fontId="1" fillId="3" borderId="88" xfId="0" applyFont="1" applyFill="1" applyBorder="1" applyAlignment="1">
      <alignment horizontal="center" vertical="center"/>
    </xf>
    <xf numFmtId="0" fontId="1" fillId="3" borderId="107" xfId="0" applyFont="1" applyFill="1" applyBorder="1" applyAlignment="1">
      <alignment horizontal="center" vertical="center"/>
    </xf>
    <xf numFmtId="0" fontId="1" fillId="3" borderId="108" xfId="0" applyFont="1" applyFill="1" applyBorder="1" applyAlignment="1">
      <alignment horizontal="center" vertical="center"/>
    </xf>
    <xf numFmtId="0" fontId="1" fillId="3" borderId="109" xfId="0" applyFont="1" applyFill="1" applyBorder="1"/>
    <xf numFmtId="0" fontId="1" fillId="3" borderId="10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Continuous" vertical="center" wrapText="1"/>
    </xf>
    <xf numFmtId="0" fontId="1" fillId="3" borderId="23" xfId="0" applyFont="1" applyFill="1" applyBorder="1" applyAlignment="1">
      <alignment horizontal="centerContinuous" vertical="center" wrapText="1"/>
    </xf>
    <xf numFmtId="0" fontId="1" fillId="3" borderId="115" xfId="0" applyFont="1" applyFill="1" applyBorder="1" applyAlignment="1">
      <alignment horizontal="center" vertical="center" wrapText="1"/>
    </xf>
    <xf numFmtId="0" fontId="1" fillId="3" borderId="115" xfId="0" applyFont="1" applyFill="1" applyBorder="1" applyAlignment="1">
      <alignment horizontal="centerContinuous" vertical="center" wrapText="1"/>
    </xf>
    <xf numFmtId="0" fontId="1" fillId="3" borderId="116" xfId="0" applyFont="1" applyFill="1" applyBorder="1" applyAlignment="1">
      <alignment horizontal="centerContinuous" vertical="center" wrapText="1"/>
    </xf>
    <xf numFmtId="0" fontId="1" fillId="3" borderId="117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Continuous" vertical="center" wrapText="1"/>
    </xf>
    <xf numFmtId="0" fontId="1" fillId="3" borderId="118" xfId="0" applyFont="1" applyFill="1" applyBorder="1" applyAlignment="1">
      <alignment vertical="center"/>
    </xf>
    <xf numFmtId="0" fontId="1" fillId="3" borderId="119" xfId="0" applyFont="1" applyFill="1" applyBorder="1" applyAlignment="1">
      <alignment horizontal="center" vertical="center"/>
    </xf>
    <xf numFmtId="0" fontId="1" fillId="3" borderId="120" xfId="0" applyFont="1" applyFill="1" applyBorder="1" applyAlignment="1">
      <alignment horizontal="center" vertical="center"/>
    </xf>
    <xf numFmtId="0" fontId="1" fillId="3" borderId="12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3" fontId="10" fillId="2" borderId="141" xfId="1" applyFont="1" applyFill="1" applyBorder="1" applyAlignment="1">
      <alignment horizontal="center" vertical="center"/>
    </xf>
    <xf numFmtId="43" fontId="10" fillId="2" borderId="0" xfId="1" applyFont="1" applyFill="1" applyBorder="1" applyAlignment="1">
      <alignment horizontal="center" vertical="center"/>
    </xf>
    <xf numFmtId="0" fontId="2" fillId="3" borderId="89" xfId="0" applyFont="1" applyFill="1" applyBorder="1" applyAlignment="1">
      <alignment horizontal="center" vertical="center"/>
    </xf>
    <xf numFmtId="0" fontId="1" fillId="3" borderId="98" xfId="0" applyFont="1" applyFill="1" applyBorder="1" applyAlignment="1">
      <alignment vertical="center"/>
    </xf>
    <xf numFmtId="0" fontId="1" fillId="3" borderId="99" xfId="0" applyFont="1" applyFill="1" applyBorder="1" applyAlignment="1">
      <alignment vertical="center"/>
    </xf>
    <xf numFmtId="0" fontId="1" fillId="3" borderId="12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Continuous" vertical="center" wrapText="1"/>
    </xf>
    <xf numFmtId="0" fontId="1" fillId="3" borderId="37" xfId="0" applyFont="1" applyFill="1" applyBorder="1" applyAlignment="1">
      <alignment horizontal="centerContinuous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129" xfId="0" applyFont="1" applyFill="1" applyBorder="1" applyAlignment="1">
      <alignment horizontal="center" vertical="center"/>
    </xf>
    <xf numFmtId="0" fontId="1" fillId="3" borderId="102" xfId="0" applyFont="1" applyFill="1" applyBorder="1" applyAlignment="1">
      <alignment horizontal="center" vertical="center"/>
    </xf>
    <xf numFmtId="0" fontId="2" fillId="3" borderId="130" xfId="0" applyFont="1" applyFill="1" applyBorder="1" applyAlignment="1">
      <alignment horizontal="center" vertical="center"/>
    </xf>
    <xf numFmtId="0" fontId="1" fillId="3" borderId="110" xfId="0" applyFont="1" applyFill="1" applyBorder="1" applyAlignment="1">
      <alignment vertical="center"/>
    </xf>
    <xf numFmtId="0" fontId="1" fillId="3" borderId="30" xfId="0" applyFont="1" applyFill="1" applyBorder="1" applyAlignment="1">
      <alignment horizontal="centerContinuous" vertical="center" wrapText="1"/>
    </xf>
    <xf numFmtId="0" fontId="1" fillId="3" borderId="56" xfId="0" applyFont="1" applyFill="1" applyBorder="1" applyAlignment="1">
      <alignment horizontal="centerContinuous" vertical="center" wrapText="1"/>
    </xf>
    <xf numFmtId="0" fontId="2" fillId="3" borderId="133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133" xfId="0" applyFont="1" applyFill="1" applyBorder="1" applyAlignment="1">
      <alignment vertical="center"/>
    </xf>
    <xf numFmtId="0" fontId="6" fillId="3" borderId="56" xfId="0" applyFont="1" applyFill="1" applyBorder="1" applyAlignment="1">
      <alignment horizontal="center" vertical="center" wrapText="1"/>
    </xf>
    <xf numFmtId="0" fontId="9" fillId="3" borderId="119" xfId="0" applyFont="1" applyFill="1" applyBorder="1" applyAlignment="1">
      <alignment horizontal="center" vertical="center" wrapText="1"/>
    </xf>
    <xf numFmtId="0" fontId="9" fillId="3" borderId="151" xfId="0" applyFont="1" applyFill="1" applyBorder="1" applyAlignment="1">
      <alignment horizontal="center" vertical="center" wrapText="1"/>
    </xf>
    <xf numFmtId="0" fontId="9" fillId="3" borderId="105" xfId="0" applyFont="1" applyFill="1" applyBorder="1" applyAlignment="1">
      <alignment horizontal="center" vertical="center" wrapText="1"/>
    </xf>
    <xf numFmtId="0" fontId="9" fillId="3" borderId="152" xfId="0" applyFont="1" applyFill="1" applyBorder="1" applyAlignment="1">
      <alignment horizontal="center" vertical="center" wrapText="1"/>
    </xf>
    <xf numFmtId="0" fontId="2" fillId="3" borderId="120" xfId="0" applyFont="1" applyFill="1" applyBorder="1" applyAlignment="1">
      <alignment horizontal="center" vertical="center"/>
    </xf>
    <xf numFmtId="0" fontId="2" fillId="3" borderId="119" xfId="0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 vertical="center"/>
    </xf>
    <xf numFmtId="43" fontId="1" fillId="3" borderId="21" xfId="1" applyFont="1" applyFill="1" applyBorder="1" applyAlignment="1">
      <alignment horizontal="center" vertical="center"/>
    </xf>
    <xf numFmtId="0" fontId="1" fillId="3" borderId="153" xfId="0" applyFont="1" applyFill="1" applyBorder="1" applyAlignment="1">
      <alignment horizontal="center" vertical="center"/>
    </xf>
    <xf numFmtId="0" fontId="1" fillId="3" borderId="152" xfId="0" applyFont="1" applyFill="1" applyBorder="1" applyAlignment="1">
      <alignment horizontal="center" vertical="center"/>
    </xf>
    <xf numFmtId="0" fontId="2" fillId="3" borderId="107" xfId="0" applyFont="1" applyFill="1" applyBorder="1" applyAlignment="1">
      <alignment horizontal="center" vertical="center"/>
    </xf>
    <xf numFmtId="0" fontId="2" fillId="3" borderId="144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0" fontId="11" fillId="2" borderId="0" xfId="0" applyFont="1" applyFill="1" applyBorder="1"/>
    <xf numFmtId="43" fontId="8" fillId="2" borderId="40" xfId="0" applyNumberFormat="1" applyFont="1" applyFill="1" applyBorder="1"/>
    <xf numFmtId="9" fontId="2" fillId="2" borderId="48" xfId="3" applyFont="1" applyFill="1" applyBorder="1"/>
    <xf numFmtId="43" fontId="0" fillId="2" borderId="29" xfId="0" applyNumberFormat="1" applyFill="1" applyBorder="1"/>
    <xf numFmtId="43" fontId="8" fillId="2" borderId="0" xfId="0" applyNumberFormat="1" applyFont="1" applyFill="1" applyBorder="1"/>
    <xf numFmtId="43" fontId="10" fillId="2" borderId="33" xfId="1" applyFont="1" applyFill="1" applyBorder="1" applyAlignment="1">
      <alignment vertical="center"/>
    </xf>
    <xf numFmtId="43" fontId="10" fillId="2" borderId="38" xfId="1" applyFont="1" applyFill="1" applyBorder="1" applyAlignment="1">
      <alignment vertical="center"/>
    </xf>
    <xf numFmtId="43" fontId="8" fillId="2" borderId="45" xfId="0" applyNumberFormat="1" applyFont="1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11" fillId="0" borderId="0" xfId="0" pivotButton="1" applyFont="1" applyBorder="1"/>
    <xf numFmtId="0" fontId="11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168" fontId="11" fillId="0" borderId="0" xfId="0" applyNumberFormat="1" applyFont="1" applyBorder="1"/>
    <xf numFmtId="0" fontId="11" fillId="0" borderId="0" xfId="0" applyFont="1" applyBorder="1" applyAlignment="1">
      <alignment horizontal="center" vertical="center" wrapText="1"/>
    </xf>
    <xf numFmtId="9" fontId="12" fillId="0" borderId="0" xfId="3" applyFont="1" applyBorder="1"/>
    <xf numFmtId="0" fontId="2" fillId="3" borderId="9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9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9" xfId="0" applyFont="1" applyFill="1" applyBorder="1" applyAlignment="1">
      <alignment horizontal="center" vertical="center"/>
    </xf>
    <xf numFmtId="0" fontId="2" fillId="3" borderId="93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8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0" xfId="0" applyFont="1" applyFill="1" applyBorder="1" applyAlignment="1">
      <alignment horizontal="center" vertical="center"/>
    </xf>
    <xf numFmtId="0" fontId="1" fillId="3" borderId="96" xfId="0" applyFont="1" applyFill="1" applyBorder="1" applyAlignment="1">
      <alignment horizontal="center" vertical="center"/>
    </xf>
    <xf numFmtId="0" fontId="1" fillId="3" borderId="100" xfId="0" applyFont="1" applyFill="1" applyBorder="1" applyAlignment="1">
      <alignment horizontal="center" vertical="center"/>
    </xf>
    <xf numFmtId="0" fontId="2" fillId="3" borderId="1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13" xfId="0" applyFont="1" applyFill="1" applyBorder="1" applyAlignment="1">
      <alignment horizontal="center" vertical="center"/>
    </xf>
    <xf numFmtId="0" fontId="1" fillId="3" borderId="97" xfId="0" applyFont="1" applyFill="1" applyBorder="1" applyAlignment="1">
      <alignment horizontal="center" vertical="center" wrapText="1"/>
    </xf>
    <xf numFmtId="0" fontId="1" fillId="3" borderId="99" xfId="0" applyFont="1" applyFill="1" applyBorder="1" applyAlignment="1"/>
    <xf numFmtId="0" fontId="1" fillId="3" borderId="98" xfId="0" applyFont="1" applyFill="1" applyBorder="1" applyAlignment="1">
      <alignment horizontal="center" vertical="center" wrapText="1"/>
    </xf>
    <xf numFmtId="0" fontId="1" fillId="3" borderId="102" xfId="0" applyFont="1" applyFill="1" applyBorder="1" applyAlignment="1"/>
    <xf numFmtId="0" fontId="1" fillId="3" borderId="98" xfId="0" applyFont="1" applyFill="1" applyBorder="1" applyAlignment="1">
      <alignment vertical="center" wrapText="1"/>
    </xf>
    <xf numFmtId="0" fontId="1" fillId="3" borderId="99" xfId="0" applyFont="1" applyFill="1" applyBorder="1" applyAlignment="1">
      <alignment vertical="center" wrapText="1"/>
    </xf>
    <xf numFmtId="0" fontId="1" fillId="3" borderId="111" xfId="0" applyFont="1" applyFill="1" applyBorder="1" applyAlignment="1">
      <alignment horizontal="center" vertical="center" wrapText="1"/>
    </xf>
    <xf numFmtId="0" fontId="1" fillId="3" borderId="128" xfId="0" applyFont="1" applyFill="1" applyBorder="1" applyAlignment="1"/>
    <xf numFmtId="0" fontId="1" fillId="3" borderId="88" xfId="0" applyFont="1" applyFill="1" applyBorder="1" applyAlignment="1">
      <alignment horizontal="center" vertical="center" wrapText="1"/>
    </xf>
    <xf numFmtId="0" fontId="1" fillId="3" borderId="111" xfId="0" applyFont="1" applyFill="1" applyBorder="1" applyAlignment="1">
      <alignment vertical="center" wrapText="1"/>
    </xf>
    <xf numFmtId="0" fontId="1" fillId="3" borderId="11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3" borderId="101" xfId="0" applyFont="1" applyFill="1" applyBorder="1" applyAlignment="1">
      <alignment horizontal="center"/>
    </xf>
    <xf numFmtId="0" fontId="1" fillId="3" borderId="103" xfId="0" applyFont="1" applyFill="1" applyBorder="1" applyAlignment="1">
      <alignment horizontal="center"/>
    </xf>
    <xf numFmtId="0" fontId="1" fillId="3" borderId="99" xfId="0" applyFont="1" applyFill="1" applyBorder="1" applyAlignment="1">
      <alignment horizontal="center" vertical="center" wrapText="1"/>
    </xf>
    <xf numFmtId="0" fontId="1" fillId="3" borderId="106" xfId="0" applyFont="1" applyFill="1" applyBorder="1" applyAlignment="1">
      <alignment horizontal="center" vertical="center"/>
    </xf>
    <xf numFmtId="0" fontId="1" fillId="3" borderId="110" xfId="0" applyFont="1" applyFill="1" applyBorder="1" applyAlignment="1">
      <alignment horizontal="center" vertical="center"/>
    </xf>
    <xf numFmtId="0" fontId="1" fillId="3" borderId="113" xfId="0" applyFont="1" applyFill="1" applyBorder="1" applyAlignment="1"/>
    <xf numFmtId="0" fontId="2" fillId="3" borderId="98" xfId="0" applyFont="1" applyFill="1" applyBorder="1" applyAlignment="1">
      <alignment horizontal="center" vertical="center"/>
    </xf>
    <xf numFmtId="0" fontId="2" fillId="3" borderId="98" xfId="0" applyFont="1" applyFill="1" applyBorder="1" applyAlignment="1">
      <alignment vertical="center"/>
    </xf>
    <xf numFmtId="0" fontId="2" fillId="3" borderId="99" xfId="0" applyFont="1" applyFill="1" applyBorder="1" applyAlignment="1">
      <alignment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12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3" borderId="123" xfId="0" applyFont="1" applyFill="1" applyBorder="1" applyAlignment="1">
      <alignment horizontal="center" vertical="center" wrapText="1"/>
    </xf>
    <xf numFmtId="0" fontId="2" fillId="3" borderId="111" xfId="0" applyFont="1" applyFill="1" applyBorder="1" applyAlignment="1">
      <alignment horizontal="center" vertical="center" wrapText="1"/>
    </xf>
    <xf numFmtId="0" fontId="2" fillId="3" borderId="112" xfId="0" applyFont="1" applyFill="1" applyBorder="1" applyAlignment="1">
      <alignment horizontal="center" vertical="center" wrapText="1"/>
    </xf>
    <xf numFmtId="0" fontId="2" fillId="3" borderId="128" xfId="0" applyFont="1" applyFill="1" applyBorder="1" applyAlignment="1">
      <alignment horizontal="center" vertical="center" wrapText="1"/>
    </xf>
    <xf numFmtId="0" fontId="2" fillId="3" borderId="114" xfId="0" applyFont="1" applyFill="1" applyBorder="1" applyAlignment="1">
      <alignment horizontal="center" vertical="center" wrapText="1"/>
    </xf>
    <xf numFmtId="0" fontId="2" fillId="3" borderId="131" xfId="0" applyFont="1" applyFill="1" applyBorder="1" applyAlignment="1">
      <alignment horizontal="center" vertical="center"/>
    </xf>
    <xf numFmtId="0" fontId="2" fillId="3" borderId="132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 wrapText="1"/>
    </xf>
    <xf numFmtId="0" fontId="14" fillId="3" borderId="113" xfId="0" applyFont="1" applyFill="1" applyBorder="1" applyAlignment="1">
      <alignment horizontal="center" vertical="center" wrapText="1"/>
    </xf>
    <xf numFmtId="43" fontId="1" fillId="3" borderId="124" xfId="1" applyFont="1" applyFill="1" applyBorder="1" applyAlignment="1">
      <alignment horizontal="center" vertical="center" wrapText="1"/>
    </xf>
    <xf numFmtId="43" fontId="1" fillId="3" borderId="125" xfId="1" applyFont="1" applyFill="1" applyBorder="1" applyAlignment="1">
      <alignment horizontal="center" vertical="center" wrapText="1"/>
    </xf>
    <xf numFmtId="0" fontId="1" fillId="3" borderId="126" xfId="0" applyFont="1" applyFill="1" applyBorder="1" applyAlignment="1">
      <alignment horizontal="center" vertical="center" wrapText="1"/>
    </xf>
    <xf numFmtId="0" fontId="1" fillId="3" borderId="155" xfId="0" applyFont="1" applyFill="1" applyBorder="1" applyAlignment="1">
      <alignment horizontal="center" vertical="center" wrapText="1"/>
    </xf>
    <xf numFmtId="0" fontId="1" fillId="3" borderId="150" xfId="0" applyFont="1" applyFill="1" applyBorder="1" applyAlignment="1">
      <alignment horizontal="center" vertical="center" wrapText="1"/>
    </xf>
    <xf numFmtId="9" fontId="2" fillId="2" borderId="48" xfId="3" applyFont="1" applyFill="1" applyBorder="1" applyAlignment="1">
      <alignment horizontal="center" vertical="center"/>
    </xf>
    <xf numFmtId="0" fontId="1" fillId="3" borderId="86" xfId="0" applyFont="1" applyFill="1" applyBorder="1" applyAlignment="1">
      <alignment horizontal="center" vertical="center"/>
    </xf>
    <xf numFmtId="0" fontId="1" fillId="3" borderId="143" xfId="0" applyFont="1" applyFill="1" applyBorder="1" applyAlignment="1">
      <alignment horizontal="center" vertical="center"/>
    </xf>
    <xf numFmtId="0" fontId="2" fillId="3" borderId="136" xfId="0" applyFont="1" applyFill="1" applyBorder="1" applyAlignment="1">
      <alignment horizontal="center" vertical="center" wrapText="1"/>
    </xf>
    <xf numFmtId="0" fontId="2" fillId="3" borderId="87" xfId="0" applyFont="1" applyFill="1" applyBorder="1" applyAlignment="1">
      <alignment horizontal="center" vertical="center" wrapText="1"/>
    </xf>
    <xf numFmtId="0" fontId="2" fillId="3" borderId="140" xfId="0" applyFont="1" applyFill="1" applyBorder="1" applyAlignment="1">
      <alignment horizontal="center" vertical="center" wrapText="1"/>
    </xf>
    <xf numFmtId="0" fontId="9" fillId="3" borderId="149" xfId="0" applyFont="1" applyFill="1" applyBorder="1" applyAlignment="1">
      <alignment horizontal="center" vertical="center" wrapText="1"/>
    </xf>
    <xf numFmtId="0" fontId="9" fillId="3" borderId="150" xfId="0" applyFont="1" applyFill="1" applyBorder="1" applyAlignment="1">
      <alignment horizontal="center" vertical="center" wrapText="1"/>
    </xf>
    <xf numFmtId="0" fontId="2" fillId="3" borderId="137" xfId="0" applyFont="1" applyFill="1" applyBorder="1" applyAlignment="1">
      <alignment horizontal="center" vertical="center"/>
    </xf>
    <xf numFmtId="0" fontId="2" fillId="3" borderId="138" xfId="0" applyFont="1" applyFill="1" applyBorder="1" applyAlignment="1">
      <alignment horizontal="center" vertical="center"/>
    </xf>
    <xf numFmtId="0" fontId="2" fillId="3" borderId="139" xfId="0" applyFont="1" applyFill="1" applyBorder="1" applyAlignment="1">
      <alignment horizontal="center" vertical="center"/>
    </xf>
    <xf numFmtId="0" fontId="2" fillId="3" borderId="14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42" xfId="0" applyFont="1" applyFill="1" applyBorder="1" applyAlignment="1">
      <alignment horizontal="center" vertical="center" wrapText="1"/>
    </xf>
    <xf numFmtId="0" fontId="2" fillId="3" borderId="94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154" xfId="0" applyFont="1" applyFill="1" applyBorder="1" applyAlignment="1">
      <alignment horizontal="center" vertical="center"/>
    </xf>
    <xf numFmtId="0" fontId="1" fillId="3" borderId="105" xfId="0" applyFont="1" applyFill="1" applyBorder="1" applyAlignment="1">
      <alignment horizontal="center" vertical="center"/>
    </xf>
    <xf numFmtId="0" fontId="1" fillId="3" borderId="102" xfId="0" applyFont="1" applyFill="1" applyBorder="1" applyAlignment="1">
      <alignment vertical="center"/>
    </xf>
    <xf numFmtId="0" fontId="1" fillId="3" borderId="104" xfId="0" applyFont="1" applyFill="1" applyBorder="1" applyAlignment="1">
      <alignment vertical="center"/>
    </xf>
    <xf numFmtId="2" fontId="8" fillId="2" borderId="23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2" fontId="8" fillId="2" borderId="29" xfId="0" applyNumberFormat="1" applyFont="1" applyFill="1" applyBorder="1" applyAlignment="1">
      <alignment horizontal="center" vertical="center"/>
    </xf>
    <xf numFmtId="167" fontId="2" fillId="2" borderId="50" xfId="3" applyNumberFormat="1" applyFont="1" applyFill="1" applyBorder="1" applyAlignment="1">
      <alignment horizontal="center" vertical="center"/>
    </xf>
    <xf numFmtId="167" fontId="2" fillId="2" borderId="48" xfId="3" applyNumberFormat="1" applyFont="1" applyFill="1" applyBorder="1" applyAlignment="1">
      <alignment horizontal="center" vertical="center"/>
    </xf>
    <xf numFmtId="167" fontId="2" fillId="2" borderId="49" xfId="3" applyNumberFormat="1" applyFont="1" applyFill="1" applyBorder="1" applyAlignment="1">
      <alignment horizontal="center" vertical="center"/>
    </xf>
    <xf numFmtId="0" fontId="1" fillId="3" borderId="128" xfId="0" applyFont="1" applyFill="1" applyBorder="1" applyAlignment="1">
      <alignment horizontal="center" vertical="center" wrapText="1"/>
    </xf>
    <xf numFmtId="0" fontId="2" fillId="3" borderId="135" xfId="0" applyFont="1" applyFill="1" applyBorder="1" applyAlignment="1">
      <alignment horizontal="center" vertical="center"/>
    </xf>
    <xf numFmtId="0" fontId="2" fillId="3" borderId="111" xfId="0" applyFont="1" applyFill="1" applyBorder="1" applyAlignment="1">
      <alignment horizontal="center" vertical="center"/>
    </xf>
    <xf numFmtId="0" fontId="2" fillId="3" borderId="134" xfId="0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4" fontId="8" fillId="2" borderId="29" xfId="0" applyNumberFormat="1" applyFont="1" applyFill="1" applyBorder="1" applyAlignment="1">
      <alignment horizontal="center" vertical="center"/>
    </xf>
    <xf numFmtId="43" fontId="1" fillId="3" borderId="145" xfId="1" applyFont="1" applyFill="1" applyBorder="1" applyAlignment="1">
      <alignment horizontal="center" vertical="center"/>
    </xf>
    <xf numFmtId="43" fontId="1" fillId="3" borderId="146" xfId="1" applyFont="1" applyFill="1" applyBorder="1" applyAlignment="1">
      <alignment horizontal="center" vertical="center"/>
    </xf>
    <xf numFmtId="0" fontId="1" fillId="3" borderId="140" xfId="0" applyFont="1" applyFill="1" applyBorder="1" applyAlignment="1">
      <alignment horizontal="center" vertical="center"/>
    </xf>
    <xf numFmtId="0" fontId="2" fillId="3" borderId="86" xfId="0" applyFont="1" applyFill="1" applyBorder="1" applyAlignment="1">
      <alignment horizontal="center" vertical="center" wrapText="1"/>
    </xf>
    <xf numFmtId="0" fontId="2" fillId="3" borderId="1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3" borderId="136" xfId="0" applyFont="1" applyFill="1" applyBorder="1" applyAlignment="1">
      <alignment horizontal="center" vertical="center"/>
    </xf>
    <xf numFmtId="0" fontId="2" fillId="3" borderId="87" xfId="0" applyFont="1" applyFill="1" applyBorder="1" applyAlignment="1">
      <alignment horizontal="center" vertical="center"/>
    </xf>
    <xf numFmtId="0" fontId="9" fillId="3" borderId="147" xfId="0" applyFont="1" applyFill="1" applyBorder="1" applyAlignment="1">
      <alignment horizontal="center" vertical="center" wrapText="1"/>
    </xf>
    <xf numFmtId="0" fontId="9" fillId="3" borderId="148" xfId="0" applyFont="1" applyFill="1" applyBorder="1" applyAlignment="1">
      <alignment horizontal="center" vertical="center" wrapText="1"/>
    </xf>
    <xf numFmtId="9" fontId="2" fillId="2" borderId="50" xfId="3" applyFont="1" applyFill="1" applyBorder="1" applyAlignment="1">
      <alignment horizontal="center" vertical="center"/>
    </xf>
    <xf numFmtId="9" fontId="2" fillId="2" borderId="49" xfId="3" applyFont="1" applyFill="1" applyBorder="1" applyAlignment="1">
      <alignment horizontal="center" vertical="center"/>
    </xf>
    <xf numFmtId="0" fontId="1" fillId="3" borderId="87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9" defaultPivotStyle="PivotStyleLight16"/>
  <colors>
    <mruColors>
      <color rgb="FF9F9F9F"/>
      <color rgb="FFC4D79B"/>
      <color rgb="FF379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PÉRDIDAS DE ENERGÍA ELÉCTRICA, SEGÚN EL SISTEMA ELÉCTRICO</a:t>
            </a:r>
          </a:p>
        </c:rich>
      </c:tx>
      <c:layout>
        <c:manualLayout>
          <c:xMode val="edge"/>
          <c:yMode val="edge"/>
          <c:x val="0.12780258632054556"/>
          <c:y val="3.5714285714285712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7488789237668162"/>
          <c:y val="0.33214343635504384"/>
          <c:w val="0.78251121076233188"/>
          <c:h val="0.507143741531357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88900"/>
            </a:sp3d>
          </c:spPr>
          <c:invertIfNegative val="0"/>
          <c:cat>
            <c:strRef>
              <c:f>'7.1'!$J$8:$K$8</c:f>
              <c:strCache>
                <c:ptCount val="2"/>
                <c:pt idx="0">
                  <c:v>TRANSMISIÓN</c:v>
                </c:pt>
                <c:pt idx="1">
                  <c:v>DISTRIBUCIÓN</c:v>
                </c:pt>
              </c:strCache>
            </c:strRef>
          </c:cat>
          <c:val>
            <c:numRef>
              <c:f>'7.1'!$J$9:$K$9</c:f>
              <c:numCache>
                <c:formatCode>_(* #,##0.00_);_(* \(#,##0.00\);_(* "-"??_);_(@_)</c:formatCode>
                <c:ptCount val="2"/>
                <c:pt idx="0">
                  <c:v>4052.8982252819196</c:v>
                </c:pt>
                <c:pt idx="1">
                  <c:v>2272.0515363287977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8-4A47-A550-93A3370DD96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471913613538033E-3"/>
                  <c:y val="-0.451818897637795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F8-4A47-A550-93A3370DD969}"/>
                </c:ext>
              </c:extLst>
            </c:dLbl>
            <c:dLbl>
              <c:idx val="1"/>
              <c:layout>
                <c:manualLayout>
                  <c:x val="3.5623629238126057E-3"/>
                  <c:y val="-0.35639257592800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F8-4A47-A550-93A3370DD96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'7.1'!$J$8:$K$8</c:f>
              <c:strCache>
                <c:ptCount val="2"/>
                <c:pt idx="0">
                  <c:v>TRANSMISIÓN</c:v>
                </c:pt>
                <c:pt idx="1">
                  <c:v>DISTRIBUCIÓN</c:v>
                </c:pt>
              </c:strCache>
            </c:strRef>
          </c:cat>
          <c:val>
            <c:numRef>
              <c:f>'7.1'!$J$10:$K$10</c:f>
              <c:numCache>
                <c:formatCode>0%</c:formatCode>
                <c:ptCount val="2"/>
                <c:pt idx="0">
                  <c:v>0.64077951257114885</c:v>
                </c:pt>
                <c:pt idx="1">
                  <c:v>0.35922048742885115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F8-4A47-A550-93A3370D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0"/>
        <c:overlap val="100"/>
        <c:axId val="102193792"/>
        <c:axId val="102416768"/>
      </c:barChart>
      <c:catAx>
        <c:axId val="1021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241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4167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1210824674312971E-2"/>
              <c:y val="0.4892864641919759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2193792"/>
        <c:crosses val="autoZero"/>
        <c:crossBetween val="between"/>
        <c:maj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 sz="900">
                <a:solidFill>
                  <a:sysClr val="windowText" lastClr="000000"/>
                </a:solidFill>
              </a:rPr>
              <a:t>PÉRDIDAS DE ENERGÍA ELÉCTRICA EN EL  EMPRESAS GENERADORAS PARA USO PROPIO</a:t>
            </a:r>
          </a:p>
        </c:rich>
      </c:tx>
      <c:layout>
        <c:manualLayout>
          <c:xMode val="edge"/>
          <c:yMode val="edge"/>
          <c:x val="0.17777885872374063"/>
          <c:y val="4.1111053171333713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38532110091748E-2"/>
          <c:y val="0.31000100911786821"/>
          <c:w val="0.88807339449541289"/>
          <c:h val="0.5533351345544744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  <a:contourClr>
                <a:srgbClr val="000000"/>
              </a:contourClr>
            </a:sp3d>
          </c:spPr>
          <c:invertIfNegative val="0"/>
          <c:cat>
            <c:strRef>
              <c:f>'7.2'!$B$48:$C$48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'7.2'!$B$62:$C$62</c:f>
              <c:numCache>
                <c:formatCode>_(* #,##0.00_);_(* \(#,##0.00\);_(* "-"??_);_(@_)</c:formatCode>
                <c:ptCount val="2"/>
                <c:pt idx="0">
                  <c:v>6.4632469999999991</c:v>
                </c:pt>
                <c:pt idx="1">
                  <c:v>90.269737110299133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1-42EC-950C-866006D3A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4565376"/>
        <c:axId val="144567296"/>
        <c:axId val="0"/>
      </c:bar3DChart>
      <c:catAx>
        <c:axId val="14456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456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567296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456537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PÉRDIDAS ELÉCTRICAS EN EL MERCADO ELÉCTRICO DE DISTRIBUCIÓN, POR NIVEL DE TENSIÓN</a:t>
            </a:r>
          </a:p>
        </c:rich>
      </c:tx>
      <c:layout>
        <c:manualLayout>
          <c:xMode val="edge"/>
          <c:yMode val="edge"/>
          <c:x val="0.19896082271852913"/>
          <c:y val="3.5398339558008425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20897486712494265"/>
          <c:y val="0.26534280806704585"/>
          <c:w val="0.6674935616562615"/>
          <c:h val="0.526415778710816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/>
            </a:sp3d>
          </c:spPr>
          <c:invertIfNegative val="0"/>
          <c:cat>
            <c:multiLvlStrRef>
              <c:f>'7.3'!$P$55:$Q$56</c:f>
              <c:multiLvlStrCache>
                <c:ptCount val="2"/>
                <c:lvl>
                  <c:pt idx="0">
                    <c:v>MT</c:v>
                  </c:pt>
                  <c:pt idx="1">
                    <c:v>BT</c:v>
                  </c:pt>
                </c:lvl>
                <c:lvl>
                  <c:pt idx="0">
                    <c:v>Primaria</c:v>
                  </c:pt>
                  <c:pt idx="1">
                    <c:v>Secundaria</c:v>
                  </c:pt>
                </c:lvl>
              </c:multiLvlStrCache>
            </c:multiLvlStrRef>
          </c:cat>
          <c:val>
            <c:numRef>
              <c:f>'7.3'!$P$57:$Q$57</c:f>
              <c:numCache>
                <c:formatCode>_(* #,##0.00_);_(* \(#,##0.00\);_(* "-"??_);_(@_)</c:formatCode>
                <c:ptCount val="2"/>
                <c:pt idx="0">
                  <c:v>539.71177001850515</c:v>
                </c:pt>
                <c:pt idx="1">
                  <c:v>1732.3397663102928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0-4C44-82AF-21CE2C06E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0"/>
        <c:axId val="301425024"/>
        <c:axId val="301426560"/>
      </c:barChart>
      <c:catAx>
        <c:axId val="30142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0142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4265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0.10393280138814033"/>
              <c:y val="0.457825566366137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01425024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PÉRDIDAS POR SUBSISTEMAS DE TRANSMISIÓN Y NIVEL DE TENSIÓN</a:t>
            </a:r>
          </a:p>
        </c:rich>
      </c:tx>
      <c:layout>
        <c:manualLayout>
          <c:xMode val="edge"/>
          <c:yMode val="edge"/>
          <c:x val="0.13311698600912661"/>
          <c:y val="3.3057851239669422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4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98714946869109"/>
          <c:y val="0.2518036509481259"/>
          <c:w val="0.79093067481317603"/>
          <c:h val="0.4820949608701383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'7.3'!$N$27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'7.3'!$O$24:$Q$25</c:f>
              <c:multiLvlStrCache>
                <c:ptCount val="3"/>
                <c:lvl>
                  <c:pt idx="0">
                    <c:v>MT</c:v>
                  </c:pt>
                  <c:pt idx="1">
                    <c:v>AT</c:v>
                  </c:pt>
                  <c:pt idx="2">
                    <c:v>MAT</c:v>
                  </c:pt>
                </c:lvl>
                <c:lvl>
                  <c:pt idx="0">
                    <c:v>Subtransmisión</c:v>
                  </c:pt>
                  <c:pt idx="2">
                    <c:v>Transmisión</c:v>
                  </c:pt>
                </c:lvl>
              </c:multiLvlStrCache>
            </c:multiLvlStrRef>
          </c:cat>
          <c:val>
            <c:numRef>
              <c:f>'7.3'!$O$27:$Q$27</c:f>
              <c:numCache>
                <c:formatCode>General</c:formatCode>
                <c:ptCount val="3"/>
                <c:pt idx="0" formatCode="0.00">
                  <c:v>96.732984110299142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4-4C36-8A3A-1B62A755433D}"/>
            </c:ext>
          </c:extLst>
        </c:ser>
        <c:ser>
          <c:idx val="0"/>
          <c:order val="1"/>
          <c:tx>
            <c:strRef>
              <c:f>'7.3'!$N$26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00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invertIfNegative val="0"/>
          <c:cat>
            <c:multiLvlStrRef>
              <c:f>'7.3'!$O$24:$Q$25</c:f>
              <c:multiLvlStrCache>
                <c:ptCount val="3"/>
                <c:lvl>
                  <c:pt idx="0">
                    <c:v>MT</c:v>
                  </c:pt>
                  <c:pt idx="1">
                    <c:v>AT</c:v>
                  </c:pt>
                  <c:pt idx="2">
                    <c:v>MAT</c:v>
                  </c:pt>
                </c:lvl>
                <c:lvl>
                  <c:pt idx="0">
                    <c:v>Subtransmisión</c:v>
                  </c:pt>
                  <c:pt idx="2">
                    <c:v>Transmisión</c:v>
                  </c:pt>
                </c:lvl>
              </c:multiLvlStrCache>
            </c:multiLvlStrRef>
          </c:cat>
          <c:val>
            <c:numRef>
              <c:f>'7.3'!$O$26:$Q$26</c:f>
              <c:numCache>
                <c:formatCode>_(* #,##0.00_);_(* \(#,##0.00\);_(* "-"??_);_(@_)</c:formatCode>
                <c:ptCount val="3"/>
                <c:pt idx="0">
                  <c:v>31.956244791028563</c:v>
                </c:pt>
                <c:pt idx="1">
                  <c:v>448.26092937425057</c:v>
                </c:pt>
                <c:pt idx="2" formatCode="0.00">
                  <c:v>3475.9480670063422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4-4C36-8A3A-1B62A7554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332419456"/>
        <c:axId val="332421760"/>
        <c:axId val="0"/>
      </c:bar3DChart>
      <c:catAx>
        <c:axId val="33241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Subsistema</a:t>
                </a:r>
              </a:p>
            </c:rich>
          </c:tx>
          <c:layout>
            <c:manualLayout>
              <c:xMode val="edge"/>
              <c:yMode val="edge"/>
              <c:x val="0.13555080488463395"/>
              <c:y val="0.80345039514688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32421760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3324217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7218687204095326E-2"/>
              <c:y val="0.4442838762801708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332419456"/>
        <c:crosses val="autoZero"/>
        <c:crossBetween val="between"/>
        <c:majorUnit val="4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53085649285407"/>
          <c:y val="0.91921418913544894"/>
          <c:w val="0.68907384047483111"/>
          <c:h val="6.32992776729355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PÉRDIDAS DE ENERGÍA ELÉCTRICA EN TRANSMISIÓN POR NIVEL DE TENSIÓN</a:t>
            </a:r>
          </a:p>
        </c:rich>
      </c:tx>
      <c:layout>
        <c:manualLayout>
          <c:xMode val="edge"/>
          <c:yMode val="edge"/>
          <c:x val="0.1218802195180148"/>
          <c:y val="3.3057851239669422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83412322274881"/>
          <c:y val="0.42975322226138046"/>
          <c:w val="0.63270142180094791"/>
          <c:h val="0.292011804869912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C14-439D-B3CC-D4933A64CAF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C14-439D-B3CC-D4933A64CAF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C14-439D-B3CC-D4933A64CAF3}"/>
              </c:ext>
            </c:extLst>
          </c:dPt>
          <c:dLbls>
            <c:dLbl>
              <c:idx val="0"/>
              <c:layout>
                <c:manualLayout>
                  <c:x val="-3.3870101497428431E-2"/>
                  <c:y val="-4.6224738436621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14-439D-B3CC-D4933A64CAF3}"/>
                </c:ext>
              </c:extLst>
            </c:dLbl>
            <c:dLbl>
              <c:idx val="1"/>
              <c:layout>
                <c:manualLayout>
                  <c:x val="0.17730240367352917"/>
                  <c:y val="2.194023267752630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14-439D-B3CC-D4933A64CAF3}"/>
                </c:ext>
              </c:extLst>
            </c:dLbl>
            <c:dLbl>
              <c:idx val="2"/>
              <c:layout>
                <c:manualLayout>
                  <c:x val="-5.6061411357537991E-3"/>
                  <c:y val="5.5936182134536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14-439D-B3CC-D4933A64CA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'7.3'!$O$25:$Q$25</c:f>
              <c:strCache>
                <c:ptCount val="3"/>
                <c:pt idx="0">
                  <c:v>MT</c:v>
                </c:pt>
                <c:pt idx="1">
                  <c:v>AT</c:v>
                </c:pt>
                <c:pt idx="2">
                  <c:v>MAT</c:v>
                </c:pt>
              </c:strCache>
            </c:strRef>
          </c:cat>
          <c:val>
            <c:numRef>
              <c:f>'7.3'!$O$28:$Q$28</c:f>
              <c:numCache>
                <c:formatCode>_(* #,##0.00_);_(* \(#,##0.00\);_(* "-"??_);_(@_)</c:formatCode>
                <c:ptCount val="3"/>
                <c:pt idx="0">
                  <c:v>128.68922890132771</c:v>
                </c:pt>
                <c:pt idx="1">
                  <c:v>448.26092937425057</c:v>
                </c:pt>
                <c:pt idx="2">
                  <c:v>3475.9480670063422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14-439D-B3CC-D4933A64CA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14-439D-B3CC-D4933A64CA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9C14-439D-B3CC-D4933A64CA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C14-439D-B3CC-D4933A64CA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'7.3'!$O$25:$Q$25</c:f>
              <c:strCache>
                <c:ptCount val="3"/>
                <c:pt idx="0">
                  <c:v>MT</c:v>
                </c:pt>
                <c:pt idx="1">
                  <c:v>AT</c:v>
                </c:pt>
                <c:pt idx="2">
                  <c:v>MAT</c:v>
                </c:pt>
              </c:strCache>
            </c:strRef>
          </c:cat>
          <c:val>
            <c:numRef>
              <c:f>'7.3'!$O$29:$Q$29</c:f>
              <c:numCache>
                <c:formatCode>0%</c:formatCode>
                <c:ptCount val="3"/>
                <c:pt idx="0">
                  <c:v>3.1752395877736615E-2</c:v>
                </c:pt>
                <c:pt idx="1">
                  <c:v>0.1106025625262449</c:v>
                </c:pt>
                <c:pt idx="2">
                  <c:v>0.85764504159601851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14-439D-B3CC-D4933A64C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SEIN
TOTAL :  </a:t>
            </a:r>
            <a:r>
              <a:rPr lang="es-PE" baseline="0"/>
              <a:t> 6 159</a:t>
            </a:r>
            <a:r>
              <a:rPr lang="es-PE"/>
              <a:t> GW.h</a:t>
            </a:r>
          </a:p>
        </c:rich>
      </c:tx>
      <c:layout>
        <c:manualLayout>
          <c:xMode val="edge"/>
          <c:yMode val="edge"/>
          <c:x val="0.19307204939546493"/>
          <c:y val="0.21771249085667571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26585248272537"/>
          <c:y val="0.43114237445538883"/>
          <c:w val="0.2298026612219691"/>
          <c:h val="0.271522223656469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explosion val="3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9D1-46A4-A618-6A5DFD43440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9D1-46A4-A618-6A5DFD43440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9D1-46A4-A618-6A5DFD434409}"/>
              </c:ext>
            </c:extLst>
          </c:dPt>
          <c:dLbls>
            <c:dLbl>
              <c:idx val="0"/>
              <c:layout>
                <c:manualLayout>
                  <c:x val="1.9512195121951219E-2"/>
                  <c:y val="-3.0112923462986153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GENERADORA
38%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9D1-46A4-A618-6A5DFD434409}"/>
                </c:ext>
              </c:extLst>
            </c:dLbl>
            <c:dLbl>
              <c:idx val="1"/>
              <c:layout>
                <c:manualLayout>
                  <c:x val="1.6260162601626016E-3"/>
                  <c:y val="5.5207026348808121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TRANSMISORA
18%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D1-46A4-A618-6A5DFD434409}"/>
                </c:ext>
              </c:extLst>
            </c:dLbl>
            <c:dLbl>
              <c:idx val="2"/>
              <c:layout>
                <c:manualLayout>
                  <c:x val="-1.6260162601626018E-2"/>
                  <c:y val="-0.14052697616060225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DISTRIBUIDORA
44%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D1-46A4-A618-6A5DFD43440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'7.4'!$S$44:$S$46</c:f>
              <c:strCache>
                <c:ptCount val="3"/>
                <c:pt idx="0">
                  <c:v>GENERADORA</c:v>
                </c:pt>
                <c:pt idx="1">
                  <c:v>TRANSMISORA</c:v>
                </c:pt>
                <c:pt idx="2">
                  <c:v>DISTRIBUIDORA</c:v>
                </c:pt>
              </c:strCache>
            </c:strRef>
          </c:cat>
          <c:val>
            <c:numRef>
              <c:f>'7.4'!$T$44:$T$46</c:f>
              <c:numCache>
                <c:formatCode>0.00</c:formatCode>
                <c:ptCount val="3"/>
                <c:pt idx="0">
                  <c:v>2354.5853025697961</c:v>
                </c:pt>
                <c:pt idx="1">
                  <c:v>1115.9322730503225</c:v>
                </c:pt>
                <c:pt idx="2">
                  <c:v>2688.9309043973753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D1-46A4-A618-6A5DFD434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SS AA
TOTAL : 69 GW.h</a:t>
            </a:r>
          </a:p>
        </c:rich>
      </c:tx>
      <c:layout>
        <c:manualLayout>
          <c:xMode val="edge"/>
          <c:yMode val="edge"/>
          <c:x val="0.368228701142087"/>
          <c:y val="4.5543682039745029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8366936506225"/>
          <c:y val="0.31465427216135161"/>
          <c:w val="0.59031990800572198"/>
          <c:h val="0.390546879667355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 h="8255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C8-4D6E-AB15-1A47B86E132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C8-4D6E-AB15-1A47B86E132B}"/>
              </c:ext>
            </c:extLst>
          </c:dPt>
          <c:dPt>
            <c:idx val="2"/>
            <c:bubble3D val="0"/>
            <c:explosion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8C8-4D6E-AB15-1A47B86E132B}"/>
              </c:ext>
            </c:extLst>
          </c:dPt>
          <c:dLbls>
            <c:dLbl>
              <c:idx val="0"/>
              <c:layout>
                <c:manualLayout>
                  <c:x val="8.2399994840939725E-2"/>
                  <c:y val="-6.0700224971878512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1"/>
                      <a:t>GENERADORA
20 %</a:t>
                    </a:r>
                    <a:endParaRPr lang="en-US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8C8-4D6E-AB15-1A47B86E13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C8-4D6E-AB15-1A47B86E132B}"/>
                </c:ext>
              </c:extLst>
            </c:dLbl>
            <c:dLbl>
              <c:idx val="2"/>
              <c:layout>
                <c:manualLayout>
                  <c:x val="-4.5516722052155123E-2"/>
                  <c:y val="0.1972506561679790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1"/>
                      <a:t>DISTRIBUIDORA
80 %</a:t>
                    </a:r>
                    <a:endParaRPr lang="en-US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8C8-4D6E-AB15-1A47B86E132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'7.4'!$S$44:$S$46</c:f>
              <c:strCache>
                <c:ptCount val="3"/>
                <c:pt idx="0">
                  <c:v>GENERADORA</c:v>
                </c:pt>
                <c:pt idx="1">
                  <c:v>TRANSMISORA</c:v>
                </c:pt>
                <c:pt idx="2">
                  <c:v>DISTRIBUIDORA</c:v>
                </c:pt>
              </c:strCache>
            </c:strRef>
          </c:cat>
          <c:val>
            <c:numRef>
              <c:f>'7.4'!$Z$44:$Z$46</c:f>
              <c:numCache>
                <c:formatCode>0.00</c:formatCode>
                <c:ptCount val="3"/>
                <c:pt idx="0">
                  <c:v>13.598952551502046</c:v>
                </c:pt>
                <c:pt idx="2">
                  <c:v>55.169344931422437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C8-4D6E-AB15-1A47B86E1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SEIN
TOTAL : 2 689 GW.h</a:t>
            </a:r>
          </a:p>
        </c:rich>
      </c:tx>
      <c:layout>
        <c:manualLayout>
          <c:xMode val="edge"/>
          <c:yMode val="edge"/>
          <c:x val="0.20200454411510924"/>
          <c:y val="0.25858356688464795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85813759374396"/>
          <c:y val="0.41593944403358418"/>
          <c:w val="0.16844249366048109"/>
          <c:h val="0.461774394222821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44450"/>
            </a:sp3d>
          </c:spPr>
          <c:explosion val="3"/>
          <c:dPt>
            <c:idx val="0"/>
            <c:bubble3D val="0"/>
            <c:spPr>
              <a:gradFill rotWithShape="0">
                <a:gsLst>
                  <a:gs pos="0">
                    <a:srgbClr val="00CCFF">
                      <a:gamma/>
                      <a:shade val="66275"/>
                      <a:invGamma/>
                    </a:srgbClr>
                  </a:gs>
                  <a:gs pos="50000">
                    <a:srgbClr val="00CCFF"/>
                  </a:gs>
                  <a:gs pos="100000">
                    <a:srgbClr val="00CCFF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  <c:extLst>
              <c:ext xmlns:c16="http://schemas.microsoft.com/office/drawing/2014/chart" uri="{C3380CC4-5D6E-409C-BE32-E72D297353CC}">
                <c16:uniqueId val="{00000001-DD79-4FAA-AF2E-5AD5F79D0AF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>
                      <a:gamma/>
                      <a:shade val="66275"/>
                      <a:invGamma/>
                    </a:srgbClr>
                  </a:gs>
                  <a:gs pos="50000">
                    <a:srgbClr val="FF0000"/>
                  </a:gs>
                  <a:gs pos="100000">
                    <a:srgbClr val="FF00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  <c:extLst>
              <c:ext xmlns:c16="http://schemas.microsoft.com/office/drawing/2014/chart" uri="{C3380CC4-5D6E-409C-BE32-E72D297353CC}">
                <c16:uniqueId val="{00000003-DD79-4FAA-AF2E-5AD5F79D0AF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>
                      <a:gamma/>
                      <a:shade val="66275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  <c:extLst>
              <c:ext xmlns:c16="http://schemas.microsoft.com/office/drawing/2014/chart" uri="{C3380CC4-5D6E-409C-BE32-E72D297353CC}">
                <c16:uniqueId val="{00000005-DD79-4FAA-AF2E-5AD5F79D0AF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99CC00">
                      <a:gamma/>
                      <a:shade val="66275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  <c:extLst>
              <c:ext xmlns:c16="http://schemas.microsoft.com/office/drawing/2014/chart" uri="{C3380CC4-5D6E-409C-BE32-E72D297353CC}">
                <c16:uniqueId val="{00000007-DD79-4FAA-AF2E-5AD5F79D0AFD}"/>
              </c:ext>
            </c:extLst>
          </c:dPt>
          <c:dLbls>
            <c:dLbl>
              <c:idx val="0"/>
              <c:layout>
                <c:manualLayout>
                  <c:x val="-6.3063095115488688E-2"/>
                  <c:y val="-3.85987039230715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9-4FAA-AF2E-5AD5F79D0A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B6F1F4B-EECE-4BEB-A183-3995217630D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20%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D79-4FAA-AF2E-5AD5F79D0A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AT
14%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D79-4FAA-AF2E-5AD5F79D0AFD}"/>
                </c:ext>
              </c:extLst>
            </c:dLbl>
            <c:dLbl>
              <c:idx val="3"/>
              <c:layout>
                <c:manualLayout>
                  <c:x val="8.0328453739310687E-3"/>
                  <c:y val="-1.8736494035961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MAT
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D79-4FAA-AF2E-5AD5F79D0AF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'7.4'!$T$48:$W$48</c:f>
              <c:strCache>
                <c:ptCount val="4"/>
                <c:pt idx="0">
                  <c:v>BT</c:v>
                </c:pt>
                <c:pt idx="1">
                  <c:v>MT</c:v>
                </c:pt>
                <c:pt idx="2">
                  <c:v>AT</c:v>
                </c:pt>
                <c:pt idx="3">
                  <c:v>MAT</c:v>
                </c:pt>
              </c:strCache>
            </c:strRef>
          </c:cat>
          <c:val>
            <c:numRef>
              <c:f>'7.4'!$T$49:$W$49</c:f>
              <c:numCache>
                <c:formatCode>0.00</c:formatCode>
                <c:ptCount val="4"/>
                <c:pt idx="0">
                  <c:v>1690.1233416124001</c:v>
                </c:pt>
                <c:pt idx="1">
                  <c:v>526.75884978497504</c:v>
                </c:pt>
                <c:pt idx="2">
                  <c:v>369.142651</c:v>
                </c:pt>
                <c:pt idx="3">
                  <c:v>102.90606200000001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79-4FAA-AF2E-5AD5F79D0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SS AA
TOTAL :  55 GW.h</a:t>
            </a:r>
          </a:p>
        </c:rich>
      </c:tx>
      <c:layout>
        <c:manualLayout>
          <c:xMode val="edge"/>
          <c:yMode val="edge"/>
          <c:x val="0.3487184071031369"/>
          <c:y val="0.1493748136716763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797458798053296"/>
          <c:y val="0.33423193529380257"/>
          <c:w val="0.35276590379150163"/>
          <c:h val="0.57186480261395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63500"/>
            </a:sp3d>
          </c:spPr>
          <c:explosion val="6"/>
          <c:dPt>
            <c:idx val="0"/>
            <c:bubble3D val="0"/>
            <c:spPr>
              <a:gradFill rotWithShape="0">
                <a:gsLst>
                  <a:gs pos="0">
                    <a:srgbClr val="FF0000">
                      <a:gamma/>
                      <a:shade val="66275"/>
                      <a:invGamma/>
                    </a:srgbClr>
                  </a:gs>
                  <a:gs pos="50000">
                    <a:srgbClr val="FF0000"/>
                  </a:gs>
                  <a:gs pos="100000">
                    <a:srgbClr val="FF00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63500"/>
              </a:sp3d>
            </c:spPr>
            <c:extLst>
              <c:ext xmlns:c16="http://schemas.microsoft.com/office/drawing/2014/chart" uri="{C3380CC4-5D6E-409C-BE32-E72D297353CC}">
                <c16:uniqueId val="{00000001-EE76-4677-A385-07AE3B938DA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CCFF">
                      <a:gamma/>
                      <a:shade val="66275"/>
                      <a:invGamma/>
                    </a:srgbClr>
                  </a:gs>
                  <a:gs pos="50000">
                    <a:srgbClr val="00CCFF"/>
                  </a:gs>
                  <a:gs pos="100000">
                    <a:srgbClr val="00CCFF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63500"/>
              </a:sp3d>
            </c:spPr>
            <c:extLst>
              <c:ext xmlns:c16="http://schemas.microsoft.com/office/drawing/2014/chart" uri="{C3380CC4-5D6E-409C-BE32-E72D297353CC}">
                <c16:uniqueId val="{00000003-EE76-4677-A385-07AE3B938DAF}"/>
              </c:ext>
            </c:extLst>
          </c:dPt>
          <c:dLbls>
            <c:dLbl>
              <c:idx val="1"/>
              <c:layout>
                <c:manualLayout>
                  <c:x val="-0.1354163595091504"/>
                  <c:y val="-6.59316796801712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76-4677-A385-07AE3B938D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'7.4'!$Z$48:$AA$48</c:f>
              <c:strCache>
                <c:ptCount val="2"/>
                <c:pt idx="0">
                  <c:v>MT</c:v>
                </c:pt>
                <c:pt idx="1">
                  <c:v>BT</c:v>
                </c:pt>
              </c:strCache>
            </c:strRef>
          </c:cat>
          <c:val>
            <c:numRef>
              <c:f>'7.4'!$Z$49:$AA$49</c:f>
              <c:numCache>
                <c:formatCode>0.00</c:formatCode>
                <c:ptCount val="2"/>
                <c:pt idx="0">
                  <c:v>12.952920233530142</c:v>
                </c:pt>
                <c:pt idx="1">
                  <c:v>42.216424697892293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76-4677-A385-07AE3B938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PÉRDIDAS DE ENERGÍA ELÉCTRICA, POR TIPO DE SISTEMA</a:t>
            </a:r>
          </a:p>
        </c:rich>
      </c:tx>
      <c:layout>
        <c:manualLayout>
          <c:xMode val="edge"/>
          <c:yMode val="edge"/>
          <c:x val="0.12837871456544123"/>
          <c:y val="3.5483870967741936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15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774829266146858"/>
          <c:y val="0.41935549923686244"/>
          <c:w val="0.60135267400556469"/>
          <c:h val="0.33871021092208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 h="184150"/>
              <a:bevelB h="63500"/>
              <a:contourClr>
                <a:srgbClr val="000000"/>
              </a:contourClr>
            </a:sp3d>
          </c:spPr>
          <c:explosion val="30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 h="184150"/>
                <a:bevelB h="635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A8-40EE-AD47-5C417DDC7E71}"/>
              </c:ext>
            </c:extLst>
          </c:dPt>
          <c:dPt>
            <c:idx val="1"/>
            <c:bubble3D val="0"/>
            <c:explosion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 h="184150"/>
                <a:bevelB h="635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DA8-40EE-AD47-5C417DDC7E71}"/>
              </c:ext>
            </c:extLst>
          </c:dPt>
          <c:dLbls>
            <c:dLbl>
              <c:idx val="0"/>
              <c:layout>
                <c:manualLayout>
                  <c:x val="-3.4884925098648384E-3"/>
                  <c:y val="-4.9914486495639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A8-40EE-AD47-5C417DDC7E71}"/>
                </c:ext>
              </c:extLst>
            </c:dLbl>
            <c:dLbl>
              <c:idx val="1"/>
              <c:layout>
                <c:manualLayout>
                  <c:x val="1.3573541402562775E-2"/>
                  <c:y val="4.1072220811108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A8-40EE-AD47-5C417DDC7E7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'7.1'!$J$21:$K$21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'7.1'!$J$22:$K$22</c:f>
              <c:numCache>
                <c:formatCode>0%</c:formatCode>
                <c:ptCount val="2"/>
                <c:pt idx="0">
                  <c:v>0.97485544698576032</c:v>
                </c:pt>
                <c:pt idx="1">
                  <c:v>2.5144553014239727E-2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A8-40EE-AD47-5C417DDC7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PÉRDIDAS DE ENERGÍA ELÉCTRICA, POR NIVEL DE TENSIÓN</a:t>
            </a:r>
          </a:p>
        </c:rich>
      </c:tx>
      <c:layout>
        <c:manualLayout>
          <c:xMode val="edge"/>
          <c:yMode val="edge"/>
          <c:x val="0.14639656406585541"/>
          <c:y val="3.5947712418300651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6666703324498797"/>
          <c:y val="0.32026245998793657"/>
          <c:w val="0.77928099328061939"/>
          <c:h val="0.526145469980181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66CC">
                    <a:gamma/>
                    <a:shade val="46275"/>
                    <a:invGamma/>
                  </a:srgbClr>
                </a:gs>
                <a:gs pos="50000">
                  <a:srgbClr val="0066CC"/>
                </a:gs>
                <a:gs pos="100000">
                  <a:srgbClr val="0066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'7.1'!$J$35:$J$38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'7.1'!$K$35:$K$38</c:f>
              <c:numCache>
                <c:formatCode>_(* #,##0.00_);_(* \(#,##0.00\);_(* "-"??_);_(@_)</c:formatCode>
                <c:ptCount val="4"/>
                <c:pt idx="0">
                  <c:v>3475.9480670063413</c:v>
                </c:pt>
                <c:pt idx="1">
                  <c:v>448.26092937425057</c:v>
                </c:pt>
                <c:pt idx="2">
                  <c:v>668.40099891983277</c:v>
                </c:pt>
                <c:pt idx="3">
                  <c:v>1732.3397663102924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B-47E1-BCE9-E0D147596BA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832927411746593E-2"/>
                  <c:y val="-0.470435456931519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1B-47E1-BCE9-E0D147596BAE}"/>
                </c:ext>
              </c:extLst>
            </c:dLbl>
            <c:dLbl>
              <c:idx val="1"/>
              <c:layout>
                <c:manualLayout>
                  <c:x val="-3.1953292817800204E-2"/>
                  <c:y val="-8.7844488188976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1B-47E1-BCE9-E0D147596BAE}"/>
                </c:ext>
              </c:extLst>
            </c:dLbl>
            <c:dLbl>
              <c:idx val="2"/>
              <c:layout>
                <c:manualLayout>
                  <c:x val="-3.3857320090901158E-2"/>
                  <c:y val="-0.118619959436888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1B-47E1-BCE9-E0D147596BAE}"/>
                </c:ext>
              </c:extLst>
            </c:dLbl>
            <c:dLbl>
              <c:idx val="3"/>
              <c:layout>
                <c:manualLayout>
                  <c:x val="-3.4287520878072061E-2"/>
                  <c:y val="-0.271861458494158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1B-47E1-BCE9-E0D147596B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'7.1'!$J$35:$J$38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'7.1'!$L$35:$L$38</c:f>
              <c:numCache>
                <c:formatCode>0%</c:formatCode>
                <c:ptCount val="4"/>
                <c:pt idx="0">
                  <c:v>0.54956137171295938</c:v>
                </c:pt>
                <c:pt idx="1">
                  <c:v>7.0871856104687228E-2</c:v>
                </c:pt>
                <c:pt idx="2">
                  <c:v>0.10567688663342319</c:v>
                </c:pt>
                <c:pt idx="3">
                  <c:v>0.27388988554893012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1B-47E1-BCE9-E0D147596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70"/>
        <c:axId val="116658176"/>
        <c:axId val="116683904"/>
      </c:barChart>
      <c:catAx>
        <c:axId val="11665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Nivel de tensión</a:t>
                </a:r>
              </a:p>
            </c:rich>
          </c:tx>
          <c:layout>
            <c:manualLayout>
              <c:xMode val="edge"/>
              <c:yMode val="edge"/>
              <c:x val="0.45270365068002866"/>
              <c:y val="0.926927418386427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668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839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0352183249821045E-2"/>
              <c:y val="0.4684113015284854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6658176"/>
        <c:crosses val="autoZero"/>
        <c:crossBetween val="between"/>
        <c:maj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PÉRDIDAS ELÉCTRICAS EN TRANSMISION POR TIPO DE MERCADO Y SISTEMA</a:t>
            </a:r>
          </a:p>
        </c:rich>
      </c:tx>
      <c:layout>
        <c:manualLayout>
          <c:xMode val="edge"/>
          <c:yMode val="edge"/>
          <c:x val="0.13987473903966596"/>
          <c:y val="3.4375000000000003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000000"/>
          </a:solidFill>
          <a:prstDash val="solid"/>
        </a:ln>
      </c:spPr>
    </c:sideWall>
    <c:backWall>
      <c:thickness val="0"/>
      <c:spPr>
        <a:noFill/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789144050104384"/>
          <c:y val="0.34062500000000001"/>
          <c:w val="0.78914405010438415"/>
          <c:h val="0.471874999999999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'7.2'!$M$75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19050"/>
              <a:contourClr>
                <a:srgbClr val="000000"/>
              </a:contourClr>
            </a:sp3d>
          </c:spPr>
          <c:invertIfNegative val="0"/>
          <c:cat>
            <c:strRef>
              <c:f>'7.2'!$N$74:$O$74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'7.2'!$N$75:$O$75</c:f>
              <c:numCache>
                <c:formatCode>_(* #,##0.00_);_(* \(#,##0.00\);_(* "-"??_);_(@_)</c:formatCode>
                <c:ptCount val="2"/>
                <c:pt idx="0">
                  <c:v>3942.5662886201194</c:v>
                </c:pt>
                <c:pt idx="1">
                  <c:v>13.598952551502048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9-45E6-8C94-B8FA7241AF94}"/>
            </c:ext>
          </c:extLst>
        </c:ser>
        <c:ser>
          <c:idx val="1"/>
          <c:order val="1"/>
          <c:tx>
            <c:strRef>
              <c:f>'7.2'!$M$76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  <a:contourClr>
                <a:srgbClr val="000000"/>
              </a:contourClr>
            </a:sp3d>
          </c:spPr>
          <c:invertIfNegative val="0"/>
          <c:cat>
            <c:strRef>
              <c:f>'7.2'!$N$74:$O$74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'7.2'!$N$76:$O$76</c:f>
              <c:numCache>
                <c:formatCode>_(* #,##0.00_);_(* \(#,##0.00\);_(* "-"??_);_(@_)</c:formatCode>
                <c:ptCount val="2"/>
                <c:pt idx="0">
                  <c:v>6.4632469999999991</c:v>
                </c:pt>
                <c:pt idx="1">
                  <c:v>90.269737110299133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9-45E6-8C94-B8FA7241A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473728"/>
        <c:axId val="126475264"/>
        <c:axId val="0"/>
      </c:bar3DChart>
      <c:catAx>
        <c:axId val="12647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647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475264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3.7578288100208766E-2"/>
              <c:y val="0.5718750000000000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6473728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590814196242171"/>
          <c:y val="0.91979166666666667"/>
          <c:w val="0.65692414752957551"/>
          <c:h val="5.83333333333333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PÉRDIDAS ELÉCTRICAS  EN EL SISTEMA ELÉCTRICO DE TRANSMISIÓN, POR SISTEMA</a:t>
            </a:r>
          </a:p>
        </c:rich>
      </c:tx>
      <c:layout>
        <c:manualLayout>
          <c:xMode val="edge"/>
          <c:yMode val="edge"/>
          <c:x val="0.14645305700423811"/>
          <c:y val="3.4055727554179564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75972540045766"/>
          <c:y val="0.42724458204334365"/>
          <c:w val="0.67505720823798632"/>
          <c:h val="0.36222910216718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7150" h="133350"/>
              <a:bevelB w="82550" h="635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7150" h="133350"/>
                <a:bevelB w="82550" h="63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94F-4869-B045-8CCDF0D64AF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7150" h="133350"/>
                <a:bevelB w="82550" h="63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94F-4869-B045-8CCDF0D64AF1}"/>
              </c:ext>
            </c:extLst>
          </c:dPt>
          <c:dLbls>
            <c:dLbl>
              <c:idx val="0"/>
              <c:layout>
                <c:manualLayout>
                  <c:x val="1.2204424103737605E-2"/>
                  <c:y val="2.8895768833849329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4F-4869-B045-8CCDF0D64AF1}"/>
                </c:ext>
              </c:extLst>
            </c:dLbl>
            <c:dLbl>
              <c:idx val="1"/>
              <c:layout>
                <c:manualLayout>
                  <c:x val="-3.0511060259344011E-2"/>
                  <c:y val="-1.238390092879257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4F-4869-B045-8CCDF0D64A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'7.2'!$N$92:$O$92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'7.2'!$N$94:$O$94</c:f>
              <c:numCache>
                <c:formatCode>0%</c:formatCode>
                <c:ptCount val="2"/>
                <c:pt idx="0">
                  <c:v>0.97613239249214789</c:v>
                </c:pt>
                <c:pt idx="1">
                  <c:v>2.3867607507852082E-2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4F-4869-B045-8CCDF0D64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PÉRDIDAS EN EL MERCADO ELÉCTRICO POR SISTEMA DE DISTRIBUCIÓN</a:t>
            </a:r>
          </a:p>
        </c:rich>
      </c:tx>
      <c:layout>
        <c:manualLayout>
          <c:xMode val="edge"/>
          <c:yMode val="edge"/>
          <c:x val="0.11111133120938498"/>
          <c:y val="3.7037037037037035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74641867952856"/>
          <c:y val="0.46059797949784581"/>
          <c:w val="0.5296875354138193"/>
          <c:h val="0.3407669737037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44450" h="8255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 h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BAB-4283-97AF-67D74BBD5878}"/>
              </c:ext>
            </c:extLst>
          </c:dPt>
          <c:dPt>
            <c:idx val="1"/>
            <c:bubble3D val="0"/>
            <c:explosion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 h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BAB-4283-97AF-67D74BBD587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'7.2'!$O$115:$P$115</c:f>
              <c:strCache>
                <c:ptCount val="2"/>
                <c:pt idx="0">
                  <c:v>SS AA</c:v>
                </c:pt>
                <c:pt idx="1">
                  <c:v>SEIN</c:v>
                </c:pt>
              </c:strCache>
            </c:strRef>
          </c:cat>
          <c:val>
            <c:numRef>
              <c:f>'7.2'!$O$119:$P$119</c:f>
              <c:numCache>
                <c:formatCode>0%</c:formatCode>
                <c:ptCount val="2"/>
                <c:pt idx="0">
                  <c:v>2.42817313116786E-2</c:v>
                </c:pt>
                <c:pt idx="1">
                  <c:v>0.97571826868832134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AB-4283-97AF-67D74BBD5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ysClr val="windowText" lastClr="000000"/>
                </a:solidFill>
              </a:rPr>
              <a:t>PÉRDIDAS  ELÉCTRICAS EN EL MERCADO ELÉCTRICO, POR SUBSISTEMA</a:t>
            </a:r>
          </a:p>
        </c:rich>
      </c:tx>
      <c:layout>
        <c:manualLayout>
          <c:xMode val="edge"/>
          <c:yMode val="edge"/>
          <c:x val="0.1978949578671087"/>
          <c:y val="3.3434650455927049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473702172802397"/>
          <c:y val="0.33738601823708209"/>
          <c:w val="0.8168429449454615"/>
          <c:h val="0.477203647416413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'7.2'!$M$18</c:f>
              <c:strCache>
                <c:ptCount val="1"/>
                <c:pt idx="0">
                  <c:v> Transmisión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31750"/>
              <a:contourClr>
                <a:srgbClr val="000000"/>
              </a:contourClr>
            </a:sp3d>
          </c:spPr>
          <c:invertIfNegative val="0"/>
          <c:cat>
            <c:strRef>
              <c:f>'7.2'!$N$17:$O$17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'7.2'!$N$18:$O$18</c:f>
              <c:numCache>
                <c:formatCode>_(* #,##0.00_);_(* \(#,##0.00\);_(* "-"??_);_(@_)</c:formatCode>
                <c:ptCount val="2"/>
                <c:pt idx="0">
                  <c:v>3367.9692616027419</c:v>
                </c:pt>
                <c:pt idx="1">
                  <c:v>5.0727434035999845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4-4198-9801-A94401C885D7}"/>
            </c:ext>
          </c:extLst>
        </c:ser>
        <c:ser>
          <c:idx val="1"/>
          <c:order val="1"/>
          <c:tx>
            <c:strRef>
              <c:f>'7.2'!$M$19</c:f>
              <c:strCache>
                <c:ptCount val="1"/>
                <c:pt idx="0">
                  <c:v>Subtransmisión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38100"/>
              <a:contourClr>
                <a:srgbClr val="000000"/>
              </a:contourClr>
            </a:sp3d>
          </c:spPr>
          <c:invertIfNegative val="0"/>
          <c:cat>
            <c:strRef>
              <c:f>'7.2'!$N$17:$O$17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'7.2'!$N$19:$O$19</c:f>
              <c:numCache>
                <c:formatCode>_(* #,##0.00_);_(* \(#,##0.00\);_(* "-"??_);_(@_)</c:formatCode>
                <c:ptCount val="2"/>
                <c:pt idx="0">
                  <c:v>574.59702701737717</c:v>
                </c:pt>
                <c:pt idx="1">
                  <c:v>8.5262091479020601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4-4198-9801-A94401C88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134681344"/>
        <c:axId val="134683264"/>
        <c:axId val="0"/>
      </c:bar3DChart>
      <c:catAx>
        <c:axId val="1346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468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832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7.3684210526315783E-2"/>
              <c:y val="0.583586626139817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4681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3789495786710871"/>
          <c:y val="0.90982776089159068"/>
          <c:w val="0.66033651056775799"/>
          <c:h val="5.6737588652482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PÉRDIDAS POR SUBSISTEMA DE DISTRIBUCIÓN Y TIPO DE SISTEMA</a:t>
            </a:r>
          </a:p>
        </c:rich>
      </c:tx>
      <c:layout>
        <c:manualLayout>
          <c:xMode val="edge"/>
          <c:yMode val="edge"/>
          <c:x val="0.14444470230694847"/>
          <c:y val="3.7037277556800245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52000112847467117"/>
          <c:y val="0.26262712616768652"/>
          <c:w val="0.38000082465456742"/>
          <c:h val="0.57575946890608198"/>
        </c:manualLayout>
      </c:layout>
      <c:doughnutChart>
        <c:varyColors val="1"/>
        <c:ser>
          <c:idx val="0"/>
          <c:order val="0"/>
          <c:tx>
            <c:strRef>
              <c:f>'7.2'!$O$115</c:f>
              <c:strCache>
                <c:ptCount val="1"/>
                <c:pt idx="0">
                  <c:v>SS AA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</a:sp3d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  <c:extLst>
              <c:ext xmlns:c16="http://schemas.microsoft.com/office/drawing/2014/chart" uri="{C3380CC4-5D6E-409C-BE32-E72D297353CC}">
                <c16:uniqueId val="{00000001-E5DD-45E5-9970-79CE6C40685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  <c:extLst>
              <c:ext xmlns:c16="http://schemas.microsoft.com/office/drawing/2014/chart" uri="{C3380CC4-5D6E-409C-BE32-E72D297353CC}">
                <c16:uniqueId val="{00000003-E5DD-45E5-9970-79CE6C40685E}"/>
              </c:ext>
            </c:extLst>
          </c:dPt>
          <c:dLbls>
            <c:dLbl>
              <c:idx val="1"/>
              <c:layout>
                <c:manualLayout>
                  <c:x val="1.4814814814814815E-2"/>
                  <c:y val="2.73155749148377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D-45E5-9970-79CE6C40685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'7.2'!$N$116:$N$117</c:f>
              <c:strCache>
                <c:ptCount val="2"/>
                <c:pt idx="0">
                  <c:v>Primaria</c:v>
                </c:pt>
                <c:pt idx="1">
                  <c:v>Secundaria</c:v>
                </c:pt>
              </c:strCache>
            </c:strRef>
          </c:cat>
          <c:val>
            <c:numRef>
              <c:f>'7.2'!$O$116:$O$117</c:f>
              <c:numCache>
                <c:formatCode>_(* #,##0.00_);_(* \(#,##0.00\);_(* "-"??_);_(@_)</c:formatCode>
                <c:ptCount val="2"/>
                <c:pt idx="0">
                  <c:v>12.952920233530142</c:v>
                </c:pt>
                <c:pt idx="1">
                  <c:v>42.216424697892293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DD-45E5-9970-79CE6C40685E}"/>
            </c:ext>
          </c:extLst>
        </c:ser>
        <c:ser>
          <c:idx val="1"/>
          <c:order val="1"/>
          <c:tx>
            <c:strRef>
              <c:f>'7.2'!$P$115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339966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</a:sp3d>
          </c:spPr>
          <c:explosion val="3"/>
          <c:dPt>
            <c:idx val="0"/>
            <c:bubble3D val="0"/>
            <c:spPr>
              <a:solidFill>
                <a:srgbClr val="99CC00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  <c:extLst>
              <c:ext xmlns:c16="http://schemas.microsoft.com/office/drawing/2014/chart" uri="{C3380CC4-5D6E-409C-BE32-E72D297353CC}">
                <c16:uniqueId val="{00000006-E5DD-45E5-9970-79CE6C40685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  <c:extLst>
              <c:ext xmlns:c16="http://schemas.microsoft.com/office/drawing/2014/chart" uri="{C3380CC4-5D6E-409C-BE32-E72D297353CC}">
                <c16:uniqueId val="{00000008-E5DD-45E5-9970-79CE6C40685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'7.2'!$N$116:$N$117</c:f>
              <c:strCache>
                <c:ptCount val="2"/>
                <c:pt idx="0">
                  <c:v>Primaria</c:v>
                </c:pt>
                <c:pt idx="1">
                  <c:v>Secundaria</c:v>
                </c:pt>
              </c:strCache>
            </c:strRef>
          </c:cat>
          <c:val>
            <c:numRef>
              <c:f>'7.2'!$P$116:$P$117</c:f>
              <c:numCache>
                <c:formatCode>_(* #,##0.00_);_(* \(#,##0.00\);_(* "-"??_);_(@_)</c:formatCode>
                <c:ptCount val="2"/>
                <c:pt idx="0">
                  <c:v>526.75884978497504</c:v>
                </c:pt>
                <c:pt idx="1">
                  <c:v>1690.1233416124001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DD-45E5-9970-79CE6C406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60"/>
        <c:holeSize val="2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222306948473542"/>
          <c:y val="0.86868955813513005"/>
          <c:w val="0.46222317999723722"/>
          <c:h val="6.73398814838866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ysClr val="windowText" lastClr="000000"/>
                </a:solidFill>
              </a:rPr>
              <a:t>PORCENTAJE DE PÉRDIDAS EN EL MERCADO ELÉCTRICO SEGUN EL SISTEMA ELÉCTRICO</a:t>
            </a:r>
          </a:p>
        </c:rich>
      </c:tx>
      <c:layout>
        <c:manualLayout>
          <c:xMode val="edge"/>
          <c:yMode val="edge"/>
          <c:x val="0.16163801865192384"/>
          <c:y val="3.3639276685506335E-2"/>
        </c:manualLayout>
      </c:layout>
      <c:overlay val="0"/>
      <c:spPr>
        <a:solidFill>
          <a:srgbClr val="C4D79B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335636199266728"/>
          <c:y val="0.45582865617344137"/>
          <c:w val="0.51182540225950013"/>
          <c:h val="0.2823655758626501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 h="88900"/>
              <a:contourClr>
                <a:srgbClr val="000000"/>
              </a:contourClr>
            </a:sp3d>
          </c:spPr>
          <c:explosion val="14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89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43-4ADC-BED3-95BD120D32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E43-4ADC-BED3-95BD120D32C1}"/>
              </c:ext>
            </c:extLst>
          </c:dPt>
          <c:dLbls>
            <c:dLbl>
              <c:idx val="0"/>
              <c:layout>
                <c:manualLayout>
                  <c:x val="5.7606145112449283E-2"/>
                  <c:y val="9.801994313666047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Subtransmisión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E43-4ADC-BED3-95BD120D32C1}"/>
                </c:ext>
              </c:extLst>
            </c:dLbl>
            <c:dLbl>
              <c:idx val="1"/>
              <c:layout>
                <c:manualLayout>
                  <c:x val="-2.7032084351525008E-2"/>
                  <c:y val="-5.594917645122455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Transmisión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85%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E43-4ADC-BED3-95BD120D32C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'7.2'!$H$8:$I$8</c:f>
              <c:strCache>
                <c:ptCount val="2"/>
                <c:pt idx="0">
                  <c:v>Subtransmisión</c:v>
                </c:pt>
                <c:pt idx="1">
                  <c:v>Transmisión</c:v>
                </c:pt>
              </c:strCache>
            </c:strRef>
          </c:cat>
          <c:val>
            <c:numRef>
              <c:f>'7.2'!$H$22:$I$22</c:f>
              <c:numCache>
                <c:formatCode>0%</c:formatCode>
                <c:ptCount val="2"/>
                <c:pt idx="0">
                  <c:v>0.14739607691224416</c:v>
                </c:pt>
                <c:pt idx="1">
                  <c:v>0.85260392308775579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43-4ADC-BED3-95BD120D3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4</xdr:row>
      <xdr:rowOff>9525</xdr:rowOff>
    </xdr:from>
    <xdr:to>
      <xdr:col>7</xdr:col>
      <xdr:colOff>390525</xdr:colOff>
      <xdr:row>12</xdr:row>
      <xdr:rowOff>9525</xdr:rowOff>
    </xdr:to>
    <xdr:graphicFrame macro="">
      <xdr:nvGraphicFramePr>
        <xdr:cNvPr id="1167" name="Chart 17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15</xdr:row>
      <xdr:rowOff>228600</xdr:rowOff>
    </xdr:from>
    <xdr:to>
      <xdr:col>7</xdr:col>
      <xdr:colOff>361950</xdr:colOff>
      <xdr:row>27</xdr:row>
      <xdr:rowOff>238125</xdr:rowOff>
    </xdr:to>
    <xdr:graphicFrame macro="">
      <xdr:nvGraphicFramePr>
        <xdr:cNvPr id="1168" name="Chart 18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409575</xdr:colOff>
      <xdr:row>31</xdr:row>
      <xdr:rowOff>228600</xdr:rowOff>
    </xdr:from>
    <xdr:to>
      <xdr:col>7</xdr:col>
      <xdr:colOff>361950</xdr:colOff>
      <xdr:row>43</xdr:row>
      <xdr:rowOff>228600</xdr:rowOff>
    </xdr:to>
    <xdr:graphicFrame macro="">
      <xdr:nvGraphicFramePr>
        <xdr:cNvPr id="1169" name="Chart 18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34</xdr:row>
      <xdr:rowOff>57150</xdr:rowOff>
    </xdr:from>
    <xdr:to>
      <xdr:col>14</xdr:col>
      <xdr:colOff>381000</xdr:colOff>
      <xdr:row>52</xdr:row>
      <xdr:rowOff>47625</xdr:rowOff>
    </xdr:to>
    <xdr:graphicFrame macro="">
      <xdr:nvGraphicFramePr>
        <xdr:cNvPr id="4232" name="Chart 408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37</xdr:row>
      <xdr:rowOff>133350</xdr:rowOff>
    </xdr:from>
    <xdr:to>
      <xdr:col>14</xdr:col>
      <xdr:colOff>190500</xdr:colOff>
      <xdr:row>51</xdr:row>
      <xdr:rowOff>0</xdr:rowOff>
    </xdr:to>
    <xdr:graphicFrame macro="">
      <xdr:nvGraphicFramePr>
        <xdr:cNvPr id="4233" name="Chart 434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58</xdr:row>
      <xdr:rowOff>114300</xdr:rowOff>
    </xdr:from>
    <xdr:to>
      <xdr:col>13</xdr:col>
      <xdr:colOff>152400</xdr:colOff>
      <xdr:row>76</xdr:row>
      <xdr:rowOff>133350</xdr:rowOff>
    </xdr:to>
    <xdr:graphicFrame macro="">
      <xdr:nvGraphicFramePr>
        <xdr:cNvPr id="4234" name="Chart 409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533400</xdr:colOff>
      <xdr:row>61</xdr:row>
      <xdr:rowOff>9525</xdr:rowOff>
    </xdr:from>
    <xdr:to>
      <xdr:col>13</xdr:col>
      <xdr:colOff>95250</xdr:colOff>
      <xdr:row>75</xdr:row>
      <xdr:rowOff>123825</xdr:rowOff>
    </xdr:to>
    <xdr:graphicFrame macro="">
      <xdr:nvGraphicFramePr>
        <xdr:cNvPr id="4235" name="Chart 435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476250</xdr:colOff>
      <xdr:row>50</xdr:row>
      <xdr:rowOff>19050</xdr:rowOff>
    </xdr:from>
    <xdr:to>
      <xdr:col>8</xdr:col>
      <xdr:colOff>323850</xdr:colOff>
      <xdr:row>52</xdr:row>
      <xdr:rowOff>57150</xdr:rowOff>
    </xdr:to>
    <xdr:sp macro="" textlink="">
      <xdr:nvSpPr>
        <xdr:cNvPr id="25719" name="Text Box 1143">
          <a:extLst>
            <a:ext uri="{FF2B5EF4-FFF2-40B4-BE49-F238E27FC236}">
              <a16:creationId xmlns:a16="http://schemas.microsoft.com/office/drawing/2014/main" id="{00000000-0008-0000-0300-000077640000}"/>
            </a:ext>
          </a:extLst>
        </xdr:cNvPr>
        <xdr:cNvSpPr txBox="1">
          <a:spLocks noChangeArrowheads="1"/>
        </xdr:cNvSpPr>
      </xdr:nvSpPr>
      <xdr:spPr bwMode="auto">
        <a:xfrm>
          <a:off x="2562225" y="11363325"/>
          <a:ext cx="419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* Solo considera  el sistema principal. Las pérdidas del sistema secundario esta considerado en las pérdidas de las empresas generadoras.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0.04167</cdr:x>
      <cdr:y>0.04487</cdr:y>
    </cdr:from>
    <cdr:to>
      <cdr:x>0.99389</cdr:x>
      <cdr:y>0.14842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206" y="119428"/>
          <a:ext cx="7428319" cy="268271"/>
        </a:xfrm>
        <a:prstGeom xmlns:a="http://schemas.openxmlformats.org/drawingml/2006/main" prst="rect">
          <a:avLst/>
        </a:prstGeom>
        <a:solidFill xmlns:a="http://schemas.openxmlformats.org/drawingml/2006/main">
          <a:srgbClr val="C4D79B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vertOverflow="clip" wrap="square" lIns="27432" tIns="2286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PÉRDIDAS  ELÉCTRICAS POR SISTEMA Y POR TIPO DE EMPRESA EN EL MERCADO ELÉCTRICO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0.02528</cdr:x>
      <cdr:y>0.04328</cdr:y>
    </cdr:from>
    <cdr:to>
      <cdr:x>0.97433</cdr:x>
      <cdr:y>0.14159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36" y="186319"/>
          <a:ext cx="7602389" cy="423281"/>
        </a:xfrm>
        <a:prstGeom xmlns:a="http://schemas.openxmlformats.org/drawingml/2006/main" prst="rect">
          <a:avLst/>
        </a:prstGeom>
        <a:solidFill xmlns:a="http://schemas.openxmlformats.org/drawingml/2006/main">
          <a:srgbClr val="C4D79B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strike="noStrike">
            <a:solidFill>
              <a:sysClr val="windowText" lastClr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PÉRDIDAS  ELÉCTRICAS POR SISTEMA, EN  EMPRESAS DISTRIBUIDORAS Y POR  NIVEL DE TENSIÓN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86</xdr:row>
      <xdr:rowOff>28575</xdr:rowOff>
    </xdr:from>
    <xdr:to>
      <xdr:col>5</xdr:col>
      <xdr:colOff>361950</xdr:colOff>
      <xdr:row>105</xdr:row>
      <xdr:rowOff>0</xdr:rowOff>
    </xdr:to>
    <xdr:graphicFrame macro="">
      <xdr:nvGraphicFramePr>
        <xdr:cNvPr id="2625" name="Chart 849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86</xdr:row>
      <xdr:rowOff>9525</xdr:rowOff>
    </xdr:from>
    <xdr:to>
      <xdr:col>9</xdr:col>
      <xdr:colOff>1314450</xdr:colOff>
      <xdr:row>105</xdr:row>
      <xdr:rowOff>9525</xdr:rowOff>
    </xdr:to>
    <xdr:graphicFrame macro="">
      <xdr:nvGraphicFramePr>
        <xdr:cNvPr id="2626" name="Chart 272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127</xdr:row>
      <xdr:rowOff>57150</xdr:rowOff>
    </xdr:from>
    <xdr:to>
      <xdr:col>5</xdr:col>
      <xdr:colOff>247650</xdr:colOff>
      <xdr:row>144</xdr:row>
      <xdr:rowOff>47625</xdr:rowOff>
    </xdr:to>
    <xdr:graphicFrame macro="">
      <xdr:nvGraphicFramePr>
        <xdr:cNvPr id="2627" name="Chart 283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266700</xdr:colOff>
      <xdr:row>23</xdr:row>
      <xdr:rowOff>152400</xdr:rowOff>
    </xdr:from>
    <xdr:to>
      <xdr:col>9</xdr:col>
      <xdr:colOff>1257300</xdr:colOff>
      <xdr:row>43</xdr:row>
      <xdr:rowOff>47625</xdr:rowOff>
    </xdr:to>
    <xdr:graphicFrame macro="">
      <xdr:nvGraphicFramePr>
        <xdr:cNvPr id="2628" name="Chart 282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314325</xdr:colOff>
      <xdr:row>127</xdr:row>
      <xdr:rowOff>38100</xdr:rowOff>
    </xdr:from>
    <xdr:to>
      <xdr:col>9</xdr:col>
      <xdr:colOff>1304925</xdr:colOff>
      <xdr:row>144</xdr:row>
      <xdr:rowOff>57150</xdr:rowOff>
    </xdr:to>
    <xdr:graphicFrame macro="">
      <xdr:nvGraphicFramePr>
        <xdr:cNvPr id="2629" name="Chart 284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342900</xdr:colOff>
      <xdr:row>132</xdr:row>
      <xdr:rowOff>47625</xdr:rowOff>
    </xdr:from>
    <xdr:to>
      <xdr:col>9</xdr:col>
      <xdr:colOff>295275</xdr:colOff>
      <xdr:row>133</xdr:row>
      <xdr:rowOff>76200</xdr:rowOff>
    </xdr:to>
    <xdr:sp macro="" textlink="">
      <xdr:nvSpPr>
        <xdr:cNvPr id="5641" name="Text Box 521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22498050" y="23450550"/>
          <a:ext cx="866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SEIN</a:t>
          </a:r>
        </a:p>
      </xdr:txBody>
    </xdr:sp>
    <xdr:clientData/>
  </xdr:twoCellAnchor>
  <xdr:twoCellAnchor>
    <xdr:from>
      <xdr:col>8</xdr:col>
      <xdr:colOff>415925</xdr:colOff>
      <xdr:row>133</xdr:row>
      <xdr:rowOff>85725</xdr:rowOff>
    </xdr:from>
    <xdr:to>
      <xdr:col>9</xdr:col>
      <xdr:colOff>368300</xdr:colOff>
      <xdr:row>134</xdr:row>
      <xdr:rowOff>123825</xdr:rowOff>
    </xdr:to>
    <xdr:sp macro="" textlink="">
      <xdr:nvSpPr>
        <xdr:cNvPr id="5642" name="Text Box 522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22609175" y="24031575"/>
          <a:ext cx="866775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SS AA</a:t>
          </a:r>
        </a:p>
      </xdr:txBody>
    </xdr:sp>
    <xdr:clientData/>
  </xdr:twoCellAnchor>
  <xdr:twoCellAnchor>
    <xdr:from>
      <xdr:col>0</xdr:col>
      <xdr:colOff>28575</xdr:colOff>
      <xdr:row>24</xdr:row>
      <xdr:rowOff>19050</xdr:rowOff>
    </xdr:from>
    <xdr:to>
      <xdr:col>5</xdr:col>
      <xdr:colOff>114300</xdr:colOff>
      <xdr:row>43</xdr:row>
      <xdr:rowOff>47625</xdr:rowOff>
    </xdr:to>
    <xdr:graphicFrame macro="">
      <xdr:nvGraphicFramePr>
        <xdr:cNvPr id="2632" name="Chart 826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466725</xdr:colOff>
      <xdr:row>46</xdr:row>
      <xdr:rowOff>152400</xdr:rowOff>
    </xdr:from>
    <xdr:to>
      <xdr:col>9</xdr:col>
      <xdr:colOff>914400</xdr:colOff>
      <xdr:row>64</xdr:row>
      <xdr:rowOff>28575</xdr:rowOff>
    </xdr:to>
    <xdr:graphicFrame macro="">
      <xdr:nvGraphicFramePr>
        <xdr:cNvPr id="2633" name="Chart 827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571500</xdr:colOff>
      <xdr:row>98</xdr:row>
      <xdr:rowOff>95250</xdr:rowOff>
    </xdr:from>
    <xdr:to>
      <xdr:col>4</xdr:col>
      <xdr:colOff>266700</xdr:colOff>
      <xdr:row>100</xdr:row>
      <xdr:rowOff>38100</xdr:rowOff>
    </xdr:to>
    <xdr:sp macro="" textlink="">
      <xdr:nvSpPr>
        <xdr:cNvPr id="5971" name="Text Box 851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18192750" y="17221200"/>
          <a:ext cx="4762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13%</a:t>
          </a:r>
        </a:p>
      </xdr:txBody>
    </xdr:sp>
    <xdr:clientData/>
  </xdr:twoCellAnchor>
  <xdr:twoCellAnchor>
    <xdr:from>
      <xdr:col>4</xdr:col>
      <xdr:colOff>238125</xdr:colOff>
      <xdr:row>98</xdr:row>
      <xdr:rowOff>28575</xdr:rowOff>
    </xdr:from>
    <xdr:to>
      <xdr:col>4</xdr:col>
      <xdr:colOff>723900</xdr:colOff>
      <xdr:row>99</xdr:row>
      <xdr:rowOff>152400</xdr:rowOff>
    </xdr:to>
    <xdr:sp macro="" textlink="">
      <xdr:nvSpPr>
        <xdr:cNvPr id="5972" name="Text Box 852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18640425" y="17154525"/>
          <a:ext cx="485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87%</a:t>
          </a:r>
        </a:p>
      </xdr:txBody>
    </xdr:sp>
    <xdr:clientData/>
  </xdr:twoCellAnchor>
  <xdr:twoCellAnchor>
    <xdr:from>
      <xdr:col>1</xdr:col>
      <xdr:colOff>875433</xdr:colOff>
      <xdr:row>92</xdr:row>
      <xdr:rowOff>117763</xdr:rowOff>
    </xdr:from>
    <xdr:to>
      <xdr:col>2</xdr:col>
      <xdr:colOff>325581</xdr:colOff>
      <xdr:row>94</xdr:row>
      <xdr:rowOff>70138</xdr:rowOff>
    </xdr:to>
    <xdr:sp macro="" textlink="">
      <xdr:nvSpPr>
        <xdr:cNvPr id="5973" name="Text Box 853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1751733" y="16272163"/>
          <a:ext cx="374073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99%</a:t>
          </a:r>
        </a:p>
      </xdr:txBody>
    </xdr:sp>
    <xdr:clientData/>
  </xdr:twoCellAnchor>
  <xdr:twoCellAnchor>
    <xdr:from>
      <xdr:col>1</xdr:col>
      <xdr:colOff>666750</xdr:colOff>
      <xdr:row>27</xdr:row>
      <xdr:rowOff>19050</xdr:rowOff>
    </xdr:from>
    <xdr:to>
      <xdr:col>3</xdr:col>
      <xdr:colOff>704850</xdr:colOff>
      <xdr:row>28</xdr:row>
      <xdr:rowOff>85725</xdr:rowOff>
    </xdr:to>
    <xdr:sp macro="" textlink="">
      <xdr:nvSpPr>
        <xdr:cNvPr id="13368" name="Text Box 1080">
          <a:extLst>
            <a:ext uri="{FF2B5EF4-FFF2-40B4-BE49-F238E27FC236}">
              <a16:creationId xmlns:a16="http://schemas.microsoft.com/office/drawing/2014/main" id="{00000000-0008-0000-0100-000038340000}"/>
            </a:ext>
          </a:extLst>
        </xdr:cNvPr>
        <xdr:cNvSpPr txBox="1">
          <a:spLocks noChangeArrowheads="1"/>
        </xdr:cNvSpPr>
      </xdr:nvSpPr>
      <xdr:spPr bwMode="auto">
        <a:xfrm>
          <a:off x="1543050" y="5248275"/>
          <a:ext cx="18192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3 956 GW.h</a:t>
          </a:r>
        </a:p>
      </xdr:txBody>
    </xdr:sp>
    <xdr:clientData/>
  </xdr:twoCellAnchor>
  <xdr:twoCellAnchor>
    <xdr:from>
      <xdr:col>2</xdr:col>
      <xdr:colOff>447675</xdr:colOff>
      <xdr:row>98</xdr:row>
      <xdr:rowOff>76200</xdr:rowOff>
    </xdr:from>
    <xdr:to>
      <xdr:col>3</xdr:col>
      <xdr:colOff>28575</xdr:colOff>
      <xdr:row>100</xdr:row>
      <xdr:rowOff>28575</xdr:rowOff>
    </xdr:to>
    <xdr:sp macro="" textlink="">
      <xdr:nvSpPr>
        <xdr:cNvPr id="5970" name="Text Box 850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17211675" y="17202150"/>
          <a:ext cx="43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1%</a:t>
          </a:r>
        </a:p>
      </xdr:txBody>
    </xdr:sp>
    <xdr:clientData/>
  </xdr:twoCellAnchor>
  <xdr:twoCellAnchor>
    <xdr:from>
      <xdr:col>2</xdr:col>
      <xdr:colOff>57150</xdr:colOff>
      <xdr:row>90</xdr:row>
      <xdr:rowOff>117098</xdr:rowOff>
    </xdr:from>
    <xdr:to>
      <xdr:col>3</xdr:col>
      <xdr:colOff>571500</xdr:colOff>
      <xdr:row>90</xdr:row>
      <xdr:rowOff>117098</xdr:rowOff>
    </xdr:to>
    <xdr:sp macro="" textlink="">
      <xdr:nvSpPr>
        <xdr:cNvPr id="2639" name="Line 1085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>
          <a:spLocks noChangeShapeType="1"/>
        </xdr:cNvSpPr>
      </xdr:nvSpPr>
      <xdr:spPr bwMode="auto">
        <a:xfrm>
          <a:off x="1903879" y="20484910"/>
          <a:ext cx="140185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486833</xdr:colOff>
      <xdr:row>131</xdr:row>
      <xdr:rowOff>156633</xdr:rowOff>
    </xdr:from>
    <xdr:to>
      <xdr:col>7</xdr:col>
      <xdr:colOff>572558</xdr:colOff>
      <xdr:row>137</xdr:row>
      <xdr:rowOff>137583</xdr:rowOff>
    </xdr:to>
    <xdr:sp macro="" textlink="">
      <xdr:nvSpPr>
        <xdr:cNvPr id="13374" name="Text Box 1086">
          <a:extLst>
            <a:ext uri="{FF2B5EF4-FFF2-40B4-BE49-F238E27FC236}">
              <a16:creationId xmlns:a16="http://schemas.microsoft.com/office/drawing/2014/main" id="{00000000-0008-0000-0100-00003E340000}"/>
            </a:ext>
          </a:extLst>
        </xdr:cNvPr>
        <xdr:cNvSpPr txBox="1">
          <a:spLocks noChangeArrowheads="1"/>
        </xdr:cNvSpPr>
      </xdr:nvSpPr>
      <xdr:spPr bwMode="auto">
        <a:xfrm>
          <a:off x="4878916" y="22879050"/>
          <a:ext cx="1842559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SEIN     :   2 217 GW.h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SS AA   :       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55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GW.h 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 :   2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272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  <xdr:twoCellAnchor>
    <xdr:from>
      <xdr:col>5</xdr:col>
      <xdr:colOff>342900</xdr:colOff>
      <xdr:row>134</xdr:row>
      <xdr:rowOff>47625</xdr:rowOff>
    </xdr:from>
    <xdr:to>
      <xdr:col>7</xdr:col>
      <xdr:colOff>295275</xdr:colOff>
      <xdr:row>134</xdr:row>
      <xdr:rowOff>47625</xdr:rowOff>
    </xdr:to>
    <xdr:sp macro="" textlink="">
      <xdr:nvSpPr>
        <xdr:cNvPr id="2641" name="Line 1087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>
          <a:spLocks noChangeShapeType="1"/>
        </xdr:cNvSpPr>
      </xdr:nvSpPr>
      <xdr:spPr bwMode="auto">
        <a:xfrm>
          <a:off x="4733925" y="234219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0.38738</cdr:x>
      <cdr:y>0.16502</cdr:y>
    </cdr:from>
    <cdr:to>
      <cdr:x>0.78541</cdr:x>
      <cdr:y>0.3428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7828" y="493026"/>
          <a:ext cx="1816423" cy="53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SEIN     :   3</a:t>
          </a:r>
          <a:r>
            <a:rPr lang="en-US" sz="900" b="1" i="0" strike="noStrike" baseline="0">
              <a:solidFill>
                <a:srgbClr val="000000"/>
              </a:solidFill>
              <a:latin typeface="Arial"/>
              <a:cs typeface="Arial"/>
            </a:rPr>
            <a:t> 949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SS AA   :      104 GW.h </a:t>
          </a:r>
        </a:p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TOTAL  :   4</a:t>
          </a:r>
          <a:r>
            <a:rPr lang="en-US" sz="900" b="1" i="0" strike="noStrike" baseline="0">
              <a:solidFill>
                <a:srgbClr val="000000"/>
              </a:solidFill>
              <a:latin typeface="Arial"/>
              <a:cs typeface="Arial"/>
            </a:rPr>
            <a:t> 053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0.33951</cdr:x>
      <cdr:y>0.2359</cdr:y>
    </cdr:from>
    <cdr:to>
      <cdr:x>0.81486</cdr:x>
      <cdr:y>0.31853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1974" y="725984"/>
          <a:ext cx="1916049" cy="2534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4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053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0.29143</cdr:x>
      <cdr:y>0.238</cdr:y>
    </cdr:from>
    <cdr:to>
      <cdr:x>0.71926</cdr:x>
      <cdr:y>0.3303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0725" y="652217"/>
          <a:ext cx="1854989" cy="2538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2 272 GW.h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0.36588</cdr:x>
      <cdr:y>0.16376</cdr:y>
    </cdr:from>
    <cdr:to>
      <cdr:x>0.76824</cdr:x>
      <cdr:y>0.36885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2030" y="517906"/>
          <a:ext cx="1824285" cy="644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SEIN      :  3 </a:t>
          </a:r>
          <a:r>
            <a:rPr lang="en-US" sz="1050" b="1" i="0" strike="noStrike" baseline="0">
              <a:solidFill>
                <a:srgbClr val="000000"/>
              </a:solidFill>
              <a:latin typeface="Arial"/>
              <a:cs typeface="Arial"/>
            </a:rPr>
            <a:t>942</a:t>
          </a: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SS AA    :      14 GW.h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TOTAL  :  3 956 GW.h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0.37336</cdr:x>
      <cdr:y>0.22399</cdr:y>
    </cdr:from>
    <cdr:to>
      <cdr:x>0.64848</cdr:x>
      <cdr:y>0.28973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4903" y="645346"/>
          <a:ext cx="1430789" cy="1884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97 GW.h</a:t>
          </a:r>
        </a:p>
      </cdr:txBody>
    </cdr:sp>
  </cdr:relSizeAnchor>
  <cdr:relSizeAnchor xmlns:cdr="http://schemas.openxmlformats.org/drawingml/2006/chartDrawing">
    <cdr:from>
      <cdr:x>0.34078</cdr:x>
      <cdr:y>0.51</cdr:y>
    </cdr:from>
    <cdr:to>
      <cdr:x>0.43948</cdr:x>
      <cdr:y>0.60333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43075" y="1457325"/>
          <a:ext cx="5048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/>
            <a:t>3%</a:t>
          </a:r>
        </a:p>
      </cdr:txBody>
    </cdr:sp>
  </cdr:relSizeAnchor>
  <cdr:relSizeAnchor xmlns:cdr="http://schemas.openxmlformats.org/drawingml/2006/chartDrawing">
    <cdr:from>
      <cdr:x>0.64867</cdr:x>
      <cdr:y>0.25444</cdr:y>
    </cdr:from>
    <cdr:to>
      <cdr:x>0.74736</cdr:x>
      <cdr:y>0.34778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317875" y="727075"/>
          <a:ext cx="5048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100"/>
            <a:t>97%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51</xdr:row>
      <xdr:rowOff>142875</xdr:rowOff>
    </xdr:from>
    <xdr:to>
      <xdr:col>12</xdr:col>
      <xdr:colOff>28575</xdr:colOff>
      <xdr:row>68</xdr:row>
      <xdr:rowOff>19050</xdr:rowOff>
    </xdr:to>
    <xdr:graphicFrame macro="">
      <xdr:nvGraphicFramePr>
        <xdr:cNvPr id="3394" name="Chart 243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12</xdr:col>
      <xdr:colOff>28575</xdr:colOff>
      <xdr:row>44</xdr:row>
      <xdr:rowOff>95250</xdr:rowOff>
    </xdr:to>
    <xdr:graphicFrame macro="">
      <xdr:nvGraphicFramePr>
        <xdr:cNvPr id="3395" name="Chart 244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871917</xdr:colOff>
      <xdr:row>36</xdr:row>
      <xdr:rowOff>183696</xdr:rowOff>
    </xdr:from>
    <xdr:to>
      <xdr:col>7</xdr:col>
      <xdr:colOff>27064</xdr:colOff>
      <xdr:row>38</xdr:row>
      <xdr:rowOff>31296</xdr:rowOff>
    </xdr:to>
    <xdr:sp macro="" textlink="">
      <xdr:nvSpPr>
        <xdr:cNvPr id="6565" name="Text Box 421">
          <a:extLst>
            <a:ext uri="{FF2B5EF4-FFF2-40B4-BE49-F238E27FC236}">
              <a16:creationId xmlns:a16="http://schemas.microsoft.com/office/drawing/2014/main" id="{00000000-0008-0000-0200-0000A5190000}"/>
            </a:ext>
          </a:extLst>
        </xdr:cNvPr>
        <xdr:cNvSpPr txBox="1">
          <a:spLocks noChangeArrowheads="1"/>
        </xdr:cNvSpPr>
      </xdr:nvSpPr>
      <xdr:spPr bwMode="auto">
        <a:xfrm>
          <a:off x="6848174" y="8402410"/>
          <a:ext cx="385233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0,8%</a:t>
          </a:r>
        </a:p>
      </xdr:txBody>
    </xdr:sp>
    <xdr:clientData/>
  </xdr:twoCellAnchor>
  <xdr:twoCellAnchor>
    <xdr:from>
      <xdr:col>7</xdr:col>
      <xdr:colOff>116869</xdr:colOff>
      <xdr:row>37</xdr:row>
      <xdr:rowOff>153308</xdr:rowOff>
    </xdr:from>
    <xdr:to>
      <xdr:col>7</xdr:col>
      <xdr:colOff>497869</xdr:colOff>
      <xdr:row>39</xdr:row>
      <xdr:rowOff>67583</xdr:rowOff>
    </xdr:to>
    <xdr:sp macro="" textlink="">
      <xdr:nvSpPr>
        <xdr:cNvPr id="6566" name="Text Box 422">
          <a:extLst>
            <a:ext uri="{FF2B5EF4-FFF2-40B4-BE49-F238E27FC236}">
              <a16:creationId xmlns:a16="http://schemas.microsoft.com/office/drawing/2014/main" id="{00000000-0008-0000-0200-0000A6190000}"/>
            </a:ext>
          </a:extLst>
        </xdr:cNvPr>
        <xdr:cNvSpPr txBox="1">
          <a:spLocks noChangeArrowheads="1"/>
        </xdr:cNvSpPr>
      </xdr:nvSpPr>
      <xdr:spPr bwMode="auto">
        <a:xfrm>
          <a:off x="7323212" y="8600622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2,4%</a:t>
          </a:r>
        </a:p>
      </xdr:txBody>
    </xdr:sp>
    <xdr:clientData/>
  </xdr:twoCellAnchor>
  <xdr:twoCellAnchor>
    <xdr:from>
      <xdr:col>7</xdr:col>
      <xdr:colOff>1037166</xdr:colOff>
      <xdr:row>37</xdr:row>
      <xdr:rowOff>7408</xdr:rowOff>
    </xdr:from>
    <xdr:to>
      <xdr:col>8</xdr:col>
      <xdr:colOff>335491</xdr:colOff>
      <xdr:row>38</xdr:row>
      <xdr:rowOff>83608</xdr:rowOff>
    </xdr:to>
    <xdr:sp macro="" textlink="">
      <xdr:nvSpPr>
        <xdr:cNvPr id="6567" name="Text Box 423">
          <a:extLst>
            <a:ext uri="{FF2B5EF4-FFF2-40B4-BE49-F238E27FC236}">
              <a16:creationId xmlns:a16="http://schemas.microsoft.com/office/drawing/2014/main" id="{00000000-0008-0000-0200-0000A7190000}"/>
            </a:ext>
          </a:extLst>
        </xdr:cNvPr>
        <xdr:cNvSpPr txBox="1">
          <a:spLocks noChangeArrowheads="1"/>
        </xdr:cNvSpPr>
      </xdr:nvSpPr>
      <xdr:spPr bwMode="auto">
        <a:xfrm>
          <a:off x="7863416" y="6547908"/>
          <a:ext cx="441325" cy="23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11,1%</a:t>
          </a:r>
        </a:p>
      </xdr:txBody>
    </xdr:sp>
    <xdr:clientData/>
  </xdr:twoCellAnchor>
  <xdr:twoCellAnchor>
    <xdr:from>
      <xdr:col>9</xdr:col>
      <xdr:colOff>574070</xdr:colOff>
      <xdr:row>32</xdr:row>
      <xdr:rowOff>24946</xdr:rowOff>
    </xdr:from>
    <xdr:to>
      <xdr:col>10</xdr:col>
      <xdr:colOff>454478</xdr:colOff>
      <xdr:row>33</xdr:row>
      <xdr:rowOff>97971</xdr:rowOff>
    </xdr:to>
    <xdr:sp macro="" textlink="">
      <xdr:nvSpPr>
        <xdr:cNvPr id="6568" name="Text Box 424">
          <a:extLst>
            <a:ext uri="{FF2B5EF4-FFF2-40B4-BE49-F238E27FC236}">
              <a16:creationId xmlns:a16="http://schemas.microsoft.com/office/drawing/2014/main" id="{00000000-0008-0000-0200-0000A8190000}"/>
            </a:ext>
          </a:extLst>
        </xdr:cNvPr>
        <xdr:cNvSpPr txBox="1">
          <a:spLocks noChangeArrowheads="1"/>
        </xdr:cNvSpPr>
      </xdr:nvSpPr>
      <xdr:spPr bwMode="auto">
        <a:xfrm>
          <a:off x="9598327" y="7329260"/>
          <a:ext cx="457351" cy="30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85,8%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5</xdr:col>
      <xdr:colOff>304800</xdr:colOff>
      <xdr:row>44</xdr:row>
      <xdr:rowOff>114300</xdr:rowOff>
    </xdr:to>
    <xdr:graphicFrame macro="">
      <xdr:nvGraphicFramePr>
        <xdr:cNvPr id="3400" name="Chart 425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260832</xdr:colOff>
      <xdr:row>55</xdr:row>
      <xdr:rowOff>44539</xdr:rowOff>
    </xdr:from>
    <xdr:to>
      <xdr:col>10</xdr:col>
      <xdr:colOff>145411</xdr:colOff>
      <xdr:row>56</xdr:row>
      <xdr:rowOff>7826</xdr:rowOff>
    </xdr:to>
    <xdr:sp macro="" textlink="">
      <xdr:nvSpPr>
        <xdr:cNvPr id="6570" name="Text Box 426">
          <a:extLst>
            <a:ext uri="{FF2B5EF4-FFF2-40B4-BE49-F238E27FC236}">
              <a16:creationId xmlns:a16="http://schemas.microsoft.com/office/drawing/2014/main" id="{00000000-0008-0000-0200-0000AA190000}"/>
            </a:ext>
          </a:extLst>
        </xdr:cNvPr>
        <xdr:cNvSpPr txBox="1">
          <a:spLocks noChangeArrowheads="1"/>
        </xdr:cNvSpPr>
      </xdr:nvSpPr>
      <xdr:spPr bwMode="auto">
        <a:xfrm>
          <a:off x="9285089" y="12650196"/>
          <a:ext cx="461522" cy="20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76%</a:t>
          </a:r>
        </a:p>
      </xdr:txBody>
    </xdr:sp>
    <xdr:clientData/>
  </xdr:twoCellAnchor>
  <xdr:twoCellAnchor>
    <xdr:from>
      <xdr:col>7</xdr:col>
      <xdr:colOff>93697</xdr:colOff>
      <xdr:row>60</xdr:row>
      <xdr:rowOff>193150</xdr:rowOff>
    </xdr:from>
    <xdr:to>
      <xdr:col>7</xdr:col>
      <xdr:colOff>497980</xdr:colOff>
      <xdr:row>61</xdr:row>
      <xdr:rowOff>224901</xdr:rowOff>
    </xdr:to>
    <xdr:sp macro="" textlink="">
      <xdr:nvSpPr>
        <xdr:cNvPr id="6571" name="Text Box 427">
          <a:extLst>
            <a:ext uri="{FF2B5EF4-FFF2-40B4-BE49-F238E27FC236}">
              <a16:creationId xmlns:a16="http://schemas.microsoft.com/office/drawing/2014/main" id="{00000000-0008-0000-0200-0000AB190000}"/>
            </a:ext>
          </a:extLst>
        </xdr:cNvPr>
        <xdr:cNvSpPr txBox="1">
          <a:spLocks noChangeArrowheads="1"/>
        </xdr:cNvSpPr>
      </xdr:nvSpPr>
      <xdr:spPr bwMode="auto">
        <a:xfrm>
          <a:off x="7300040" y="13996236"/>
          <a:ext cx="404283" cy="271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24%</a:t>
          </a:r>
        </a:p>
      </xdr:txBody>
    </xdr:sp>
    <xdr:clientData/>
  </xdr:twoCellAnchor>
  <xdr:twoCellAnchor>
    <xdr:from>
      <xdr:col>2</xdr:col>
      <xdr:colOff>533400</xdr:colOff>
      <xdr:row>28</xdr:row>
      <xdr:rowOff>0</xdr:rowOff>
    </xdr:from>
    <xdr:to>
      <xdr:col>4</xdr:col>
      <xdr:colOff>742950</xdr:colOff>
      <xdr:row>29</xdr:row>
      <xdr:rowOff>152400</xdr:rowOff>
    </xdr:to>
    <xdr:sp macro="" textlink="">
      <xdr:nvSpPr>
        <xdr:cNvPr id="7100" name="Text Box 956">
          <a:extLst>
            <a:ext uri="{FF2B5EF4-FFF2-40B4-BE49-F238E27FC236}">
              <a16:creationId xmlns:a16="http://schemas.microsoft.com/office/drawing/2014/main" id="{00000000-0008-0000-0200-0000BC1B0000}"/>
            </a:ext>
          </a:extLst>
        </xdr:cNvPr>
        <xdr:cNvSpPr txBox="1">
          <a:spLocks noChangeArrowheads="1"/>
        </xdr:cNvSpPr>
      </xdr:nvSpPr>
      <xdr:spPr bwMode="auto">
        <a:xfrm>
          <a:off x="11972925" y="5419725"/>
          <a:ext cx="2209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4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053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  <xdr:twoCellAnchor>
    <xdr:from>
      <xdr:col>7</xdr:col>
      <xdr:colOff>646641</xdr:colOff>
      <xdr:row>26</xdr:row>
      <xdr:rowOff>97367</xdr:rowOff>
    </xdr:from>
    <xdr:to>
      <xdr:col>10</xdr:col>
      <xdr:colOff>37041</xdr:colOff>
      <xdr:row>28</xdr:row>
      <xdr:rowOff>30692</xdr:rowOff>
    </xdr:to>
    <xdr:sp macro="" textlink="">
      <xdr:nvSpPr>
        <xdr:cNvPr id="7125" name="Text Box 981">
          <a:extLst>
            <a:ext uri="{FF2B5EF4-FFF2-40B4-BE49-F238E27FC236}">
              <a16:creationId xmlns:a16="http://schemas.microsoft.com/office/drawing/2014/main" id="{00000000-0008-0000-0200-0000D51B0000}"/>
            </a:ext>
          </a:extLst>
        </xdr:cNvPr>
        <xdr:cNvSpPr txBox="1">
          <a:spLocks noChangeArrowheads="1"/>
        </xdr:cNvSpPr>
      </xdr:nvSpPr>
      <xdr:spPr bwMode="auto">
        <a:xfrm>
          <a:off x="17103724" y="5135034"/>
          <a:ext cx="205740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4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053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0.41571</cdr:x>
      <cdr:y>0.17703</cdr:y>
    </cdr:from>
    <cdr:to>
      <cdr:x>0.66622</cdr:x>
      <cdr:y>0.24789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8277" y="563174"/>
          <a:ext cx="1527454" cy="22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2 272 GW.h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view="pageBreakPreview" zoomScale="90" zoomScaleNormal="70" zoomScaleSheetLayoutView="90" zoomScalePageLayoutView="50" workbookViewId="0">
      <selection activeCell="A2" sqref="A2:XFD2"/>
    </sheetView>
  </sheetViews>
  <sheetFormatPr baseColWidth="10" defaultRowHeight="12.75" x14ac:dyDescent="0.2"/>
  <cols>
    <col min="1" max="1" width="21.5703125" customWidth="1"/>
    <col min="2" max="3" width="15.85546875" customWidth="1"/>
    <col min="4" max="4" width="15" customWidth="1"/>
    <col min="5" max="5" width="30.7109375" style="69" customWidth="1"/>
    <col min="6" max="6" width="19.28515625" style="69" customWidth="1"/>
    <col min="7" max="7" width="13.5703125" style="69" customWidth="1"/>
    <col min="8" max="8" width="7.7109375" style="69" customWidth="1"/>
    <col min="9" max="10" width="13.5703125" style="25" bestFit="1" customWidth="1"/>
    <col min="11" max="11" width="13.7109375" style="25" bestFit="1" customWidth="1"/>
    <col min="12" max="12" width="10" style="25" bestFit="1" customWidth="1"/>
    <col min="13" max="14" width="11.42578125" style="25"/>
    <col min="15" max="15" width="13" style="25" customWidth="1"/>
    <col min="16" max="17" width="10.140625" style="25" customWidth="1"/>
    <col min="18" max="18" width="11.5703125" style="25" customWidth="1"/>
    <col min="19" max="22" width="11.42578125" style="25"/>
  </cols>
  <sheetData>
    <row r="1" spans="1:18" ht="18.75" customHeight="1" x14ac:dyDescent="0.25">
      <c r="A1" s="194" t="s">
        <v>68</v>
      </c>
      <c r="B1" s="69"/>
      <c r="C1" s="69"/>
      <c r="D1" s="69"/>
    </row>
    <row r="2" spans="1:18" ht="10.5" customHeight="1" x14ac:dyDescent="0.2">
      <c r="A2" s="160"/>
      <c r="B2" s="69"/>
      <c r="C2" s="69"/>
      <c r="D2" s="69"/>
    </row>
    <row r="3" spans="1:18" ht="18.75" customHeight="1" x14ac:dyDescent="0.2">
      <c r="A3" s="160" t="s">
        <v>65</v>
      </c>
      <c r="B3" s="69"/>
      <c r="C3" s="69"/>
      <c r="D3" s="69"/>
    </row>
    <row r="4" spans="1:18" ht="13.5" thickBot="1" x14ac:dyDescent="0.25">
      <c r="A4" s="69"/>
      <c r="B4" s="69"/>
      <c r="C4" s="69"/>
      <c r="D4" s="69"/>
      <c r="O4" s="288" t="s">
        <v>82</v>
      </c>
      <c r="P4" s="288" t="s">
        <v>83</v>
      </c>
      <c r="Q4" s="288"/>
      <c r="R4" s="288"/>
    </row>
    <row r="5" spans="1:18" ht="22.5" customHeight="1" x14ac:dyDescent="0.2">
      <c r="A5" s="313" t="s">
        <v>18</v>
      </c>
      <c r="B5" s="309" t="s">
        <v>34</v>
      </c>
      <c r="C5" s="315"/>
      <c r="D5" s="305" t="s">
        <v>46</v>
      </c>
      <c r="O5" s="288"/>
      <c r="P5" s="288"/>
      <c r="Q5" s="288"/>
      <c r="R5" s="288"/>
    </row>
    <row r="6" spans="1:18" ht="22.5" customHeight="1" x14ac:dyDescent="0.2">
      <c r="A6" s="314"/>
      <c r="B6" s="225" t="s">
        <v>2</v>
      </c>
      <c r="C6" s="226" t="s">
        <v>12</v>
      </c>
      <c r="D6" s="306"/>
      <c r="J6" s="26"/>
      <c r="K6" s="26"/>
      <c r="O6" s="25" t="s">
        <v>84</v>
      </c>
      <c r="P6" s="25" t="s">
        <v>34</v>
      </c>
    </row>
    <row r="7" spans="1:18" ht="22.5" customHeight="1" x14ac:dyDescent="0.2">
      <c r="A7" s="195" t="s">
        <v>35</v>
      </c>
      <c r="B7" s="196">
        <f>+P8</f>
        <v>3949.0295356201186</v>
      </c>
      <c r="C7" s="196">
        <f>+Q8</f>
        <v>103.86868966180117</v>
      </c>
      <c r="D7" s="197">
        <f>SUM(B7:C7)</f>
        <v>4052.8982252819196</v>
      </c>
      <c r="J7" s="26"/>
      <c r="K7" s="26"/>
      <c r="O7" s="25" t="s">
        <v>85</v>
      </c>
      <c r="P7" s="25" t="s">
        <v>2</v>
      </c>
      <c r="Q7" s="25" t="s">
        <v>3</v>
      </c>
      <c r="R7" s="25" t="s">
        <v>86</v>
      </c>
    </row>
    <row r="8" spans="1:18" ht="22.5" customHeight="1" x14ac:dyDescent="0.2">
      <c r="A8" s="198"/>
      <c r="B8" s="90"/>
      <c r="C8" s="199"/>
      <c r="D8" s="200">
        <f>+D7/$D$11</f>
        <v>0.64077951257114885</v>
      </c>
      <c r="J8" s="25" t="s">
        <v>33</v>
      </c>
      <c r="K8" s="25" t="s">
        <v>10</v>
      </c>
      <c r="L8" s="25" t="s">
        <v>11</v>
      </c>
      <c r="O8" s="25" t="s">
        <v>87</v>
      </c>
      <c r="P8" s="38">
        <v>3949.0295356201186</v>
      </c>
      <c r="Q8" s="38">
        <v>103.86868966180117</v>
      </c>
      <c r="R8" s="38">
        <v>4052.8982252819196</v>
      </c>
    </row>
    <row r="9" spans="1:18" ht="22.5" customHeight="1" x14ac:dyDescent="0.2">
      <c r="A9" s="198" t="s">
        <v>31</v>
      </c>
      <c r="B9" s="196">
        <f>+P9</f>
        <v>2216.8821913973752</v>
      </c>
      <c r="C9" s="80">
        <f>+Q9</f>
        <v>55.169344931422437</v>
      </c>
      <c r="D9" s="88">
        <f>SUM(B9:C9)</f>
        <v>2272.0515363287977</v>
      </c>
      <c r="J9" s="26">
        <f>+D7</f>
        <v>4052.8982252819196</v>
      </c>
      <c r="K9" s="26">
        <f>+D9</f>
        <v>2272.0515363287977</v>
      </c>
      <c r="L9" s="26">
        <f>SUM(J9:K9)</f>
        <v>6324.9497616107174</v>
      </c>
      <c r="O9" s="25" t="s">
        <v>88</v>
      </c>
      <c r="P9" s="38">
        <v>2216.8821913973752</v>
      </c>
      <c r="Q9" s="38">
        <v>55.169344931422437</v>
      </c>
      <c r="R9" s="38">
        <v>2272.0515363287977</v>
      </c>
    </row>
    <row r="10" spans="1:18" ht="22.5" customHeight="1" thickBot="1" x14ac:dyDescent="0.25">
      <c r="A10" s="198"/>
      <c r="B10" s="201"/>
      <c r="C10" s="202"/>
      <c r="D10" s="203">
        <f>+D9/$D$11</f>
        <v>0.35922048742885115</v>
      </c>
      <c r="J10" s="27">
        <f>+J9/L9</f>
        <v>0.64077951257114885</v>
      </c>
      <c r="K10" s="27">
        <f>+K9/L9</f>
        <v>0.35922048742885115</v>
      </c>
      <c r="O10" s="25" t="s">
        <v>86</v>
      </c>
      <c r="P10" s="38">
        <v>6165.9117270174938</v>
      </c>
      <c r="Q10" s="38">
        <v>159.03803459322361</v>
      </c>
      <c r="R10" s="38">
        <v>6324.9497616107174</v>
      </c>
    </row>
    <row r="11" spans="1:18" ht="22.5" customHeight="1" thickTop="1" x14ac:dyDescent="0.2">
      <c r="A11" s="204" t="s">
        <v>46</v>
      </c>
      <c r="B11" s="205">
        <f>+B9+B7</f>
        <v>6165.9117270174938</v>
      </c>
      <c r="C11" s="206">
        <f>+C9+C7</f>
        <v>159.03803459322361</v>
      </c>
      <c r="D11" s="88">
        <f>+D9+D7</f>
        <v>6324.9497616107174</v>
      </c>
    </row>
    <row r="12" spans="1:18" ht="22.5" customHeight="1" thickBot="1" x14ac:dyDescent="0.25">
      <c r="A12" s="207"/>
      <c r="B12" s="208">
        <f>+B11/D11</f>
        <v>0.97485544698576032</v>
      </c>
      <c r="C12" s="209">
        <f>+C11/D11</f>
        <v>2.5144553014239727E-2</v>
      </c>
      <c r="D12" s="117"/>
      <c r="N12" s="221" t="s">
        <v>120</v>
      </c>
    </row>
    <row r="13" spans="1:18" ht="18.75" customHeight="1" x14ac:dyDescent="0.2">
      <c r="A13" s="69"/>
      <c r="B13" s="69"/>
      <c r="C13" s="69"/>
      <c r="D13" s="69"/>
      <c r="J13" s="24">
        <v>2910.2444868323714</v>
      </c>
      <c r="K13" s="28">
        <v>0</v>
      </c>
    </row>
    <row r="14" spans="1:18" ht="18.75" customHeight="1" x14ac:dyDescent="0.2">
      <c r="A14" s="69"/>
      <c r="B14" s="69"/>
      <c r="C14" s="69"/>
      <c r="D14" s="69"/>
      <c r="J14" s="28">
        <v>489.70372860265002</v>
      </c>
      <c r="K14" s="28">
        <v>0.12103099999999997</v>
      </c>
    </row>
    <row r="15" spans="1:18" ht="18.75" customHeight="1" x14ac:dyDescent="0.2">
      <c r="A15" s="160" t="s">
        <v>64</v>
      </c>
      <c r="B15" s="69"/>
      <c r="C15" s="69"/>
      <c r="D15" s="69"/>
      <c r="J15" s="28">
        <v>552.71953782758101</v>
      </c>
      <c r="K15" s="28">
        <v>106.60993827362699</v>
      </c>
    </row>
    <row r="16" spans="1:18" ht="13.5" thickBot="1" x14ac:dyDescent="0.25">
      <c r="A16" s="69"/>
      <c r="B16" s="69"/>
      <c r="C16" s="69"/>
      <c r="D16" s="69"/>
      <c r="J16" s="28">
        <v>1393.204851695308</v>
      </c>
      <c r="K16" s="28">
        <v>30.92118591590916</v>
      </c>
      <c r="O16" s="288" t="s">
        <v>85</v>
      </c>
      <c r="P16" s="288" t="s">
        <v>83</v>
      </c>
      <c r="Q16" s="288"/>
      <c r="R16" s="288"/>
    </row>
    <row r="17" spans="1:18" ht="22.5" customHeight="1" x14ac:dyDescent="0.2">
      <c r="A17" s="307" t="s">
        <v>17</v>
      </c>
      <c r="B17" s="309" t="s">
        <v>34</v>
      </c>
      <c r="C17" s="310"/>
      <c r="D17" s="311" t="s">
        <v>46</v>
      </c>
      <c r="O17" s="288"/>
      <c r="P17" s="288"/>
      <c r="Q17" s="288"/>
      <c r="R17" s="288"/>
    </row>
    <row r="18" spans="1:18" ht="22.5" customHeight="1" x14ac:dyDescent="0.2">
      <c r="A18" s="308"/>
      <c r="B18" s="227" t="s">
        <v>2</v>
      </c>
      <c r="C18" s="228" t="s">
        <v>12</v>
      </c>
      <c r="D18" s="312"/>
      <c r="O18" s="25" t="s">
        <v>84</v>
      </c>
      <c r="P18" s="25" t="s">
        <v>34</v>
      </c>
    </row>
    <row r="19" spans="1:18" ht="22.5" customHeight="1" x14ac:dyDescent="0.2">
      <c r="A19" s="195" t="s">
        <v>6</v>
      </c>
      <c r="B19" s="210">
        <f>+P20</f>
        <v>3470.8753236027414</v>
      </c>
      <c r="C19" s="211">
        <f>+Q20</f>
        <v>5.0727434035999845</v>
      </c>
      <c r="D19" s="212">
        <f>SUM(B19:C19)</f>
        <v>3475.9480670063413</v>
      </c>
      <c r="O19" s="25" t="s">
        <v>82</v>
      </c>
      <c r="P19" s="25" t="s">
        <v>2</v>
      </c>
      <c r="Q19" s="25" t="s">
        <v>3</v>
      </c>
      <c r="R19" s="25" t="s">
        <v>86</v>
      </c>
    </row>
    <row r="20" spans="1:18" ht="22.5" customHeight="1" x14ac:dyDescent="0.2">
      <c r="A20" s="198"/>
      <c r="B20" s="201"/>
      <c r="C20" s="202"/>
      <c r="D20" s="213">
        <f>+D19/$D$27</f>
        <v>0.54956137171295938</v>
      </c>
      <c r="O20" s="25" t="s">
        <v>6</v>
      </c>
      <c r="P20" s="38">
        <v>3470.8753236027414</v>
      </c>
      <c r="Q20" s="38">
        <v>5.0727434035999845</v>
      </c>
      <c r="R20" s="38">
        <v>3475.9480670063413</v>
      </c>
    </row>
    <row r="21" spans="1:18" ht="22.5" customHeight="1" x14ac:dyDescent="0.2">
      <c r="A21" s="198" t="s">
        <v>5</v>
      </c>
      <c r="B21" s="90">
        <f>+P21</f>
        <v>441.29362089714971</v>
      </c>
      <c r="C21" s="199">
        <f>+Q21</f>
        <v>6.9673084771008496</v>
      </c>
      <c r="D21" s="214">
        <f>SUM(B21:C21)</f>
        <v>448.26092937425057</v>
      </c>
      <c r="J21" s="224" t="s">
        <v>2</v>
      </c>
      <c r="K21" s="224" t="s">
        <v>12</v>
      </c>
      <c r="O21" s="25" t="s">
        <v>81</v>
      </c>
      <c r="P21" s="38">
        <v>441.29362089714971</v>
      </c>
      <c r="Q21" s="38">
        <v>6.9673084771008496</v>
      </c>
      <c r="R21" s="38">
        <v>448.26092937425057</v>
      </c>
    </row>
    <row r="22" spans="1:18" ht="22.5" customHeight="1" x14ac:dyDescent="0.2">
      <c r="A22" s="198"/>
      <c r="B22" s="201"/>
      <c r="C22" s="202"/>
      <c r="D22" s="213">
        <f>+D21/$D$27</f>
        <v>7.0871856104687228E-2</v>
      </c>
      <c r="J22" s="27">
        <f>+J23/L23</f>
        <v>0.97485544698576032</v>
      </c>
      <c r="K22" s="27">
        <f>+K23/L23</f>
        <v>2.5144553014239727E-2</v>
      </c>
      <c r="O22" s="25" t="s">
        <v>80</v>
      </c>
      <c r="P22" s="38">
        <v>563.6194409052024</v>
      </c>
      <c r="Q22" s="38">
        <v>104.78155801463048</v>
      </c>
      <c r="R22" s="38">
        <v>668.40099891983289</v>
      </c>
    </row>
    <row r="23" spans="1:18" ht="22.5" customHeight="1" x14ac:dyDescent="0.2">
      <c r="A23" s="198" t="s">
        <v>1</v>
      </c>
      <c r="B23" s="90">
        <f>+P22</f>
        <v>563.6194409052024</v>
      </c>
      <c r="C23" s="199">
        <f>+Q22</f>
        <v>104.78155801463048</v>
      </c>
      <c r="D23" s="214">
        <f>SUM(B23:C23)</f>
        <v>668.40099891983289</v>
      </c>
      <c r="J23" s="29">
        <f>+B27</f>
        <v>6165.9117270174938</v>
      </c>
      <c r="K23" s="29">
        <f>+C27</f>
        <v>159.03803459322361</v>
      </c>
      <c r="L23" s="26">
        <f>SUM(J23:K23)</f>
        <v>6324.9497616107174</v>
      </c>
      <c r="O23" s="25" t="s">
        <v>89</v>
      </c>
      <c r="P23" s="38">
        <v>1690.1233416124001</v>
      </c>
      <c r="Q23" s="38">
        <v>42.216424697892293</v>
      </c>
      <c r="R23" s="38">
        <v>1732.3397663102924</v>
      </c>
    </row>
    <row r="24" spans="1:18" ht="22.5" customHeight="1" x14ac:dyDescent="0.2">
      <c r="A24" s="198"/>
      <c r="B24" s="201"/>
      <c r="C24" s="202"/>
      <c r="D24" s="213">
        <f>+D23/$D$27</f>
        <v>0.1056768866334232</v>
      </c>
      <c r="O24" s="25" t="s">
        <v>86</v>
      </c>
      <c r="P24" s="38">
        <v>6165.9117270174938</v>
      </c>
      <c r="Q24" s="38">
        <v>159.03803459322359</v>
      </c>
      <c r="R24" s="38">
        <v>6324.9497616107174</v>
      </c>
    </row>
    <row r="25" spans="1:18" ht="22.5" customHeight="1" x14ac:dyDescent="0.2">
      <c r="A25" s="198" t="s">
        <v>7</v>
      </c>
      <c r="B25" s="90">
        <f>+P23</f>
        <v>1690.1233416124001</v>
      </c>
      <c r="C25" s="199">
        <f>+Q23</f>
        <v>42.216424697892293</v>
      </c>
      <c r="D25" s="214">
        <f>SUM(B25:C25)</f>
        <v>1732.3397663102924</v>
      </c>
    </row>
    <row r="26" spans="1:18" ht="22.5" customHeight="1" thickBot="1" x14ac:dyDescent="0.25">
      <c r="A26" s="215"/>
      <c r="B26" s="216"/>
      <c r="C26" s="217"/>
      <c r="D26" s="218">
        <f>+D25/$D$27</f>
        <v>0.27388988554893012</v>
      </c>
    </row>
    <row r="27" spans="1:18" ht="22.5" customHeight="1" thickTop="1" x14ac:dyDescent="0.2">
      <c r="A27" s="198" t="s">
        <v>46</v>
      </c>
      <c r="B27" s="90">
        <f>+B25+B23+B21+B19</f>
        <v>6165.9117270174938</v>
      </c>
      <c r="C27" s="199">
        <f>+C25+C23+C21+C19</f>
        <v>159.03803459322361</v>
      </c>
      <c r="D27" s="214">
        <f>+D25+D23+D21+D19</f>
        <v>6324.9497616107174</v>
      </c>
    </row>
    <row r="28" spans="1:18" ht="22.5" customHeight="1" thickBot="1" x14ac:dyDescent="0.25">
      <c r="A28" s="207"/>
      <c r="B28" s="208">
        <f>+B27/$D$27</f>
        <v>0.97485544698576032</v>
      </c>
      <c r="C28" s="209">
        <f>+C27/$D$27</f>
        <v>2.5144553014239727E-2</v>
      </c>
      <c r="D28" s="219"/>
    </row>
    <row r="29" spans="1:18" ht="18.75" customHeight="1" x14ac:dyDescent="0.2">
      <c r="A29" s="69"/>
      <c r="B29" s="69"/>
      <c r="C29" s="69"/>
      <c r="D29" s="69"/>
    </row>
    <row r="30" spans="1:18" ht="18.75" customHeight="1" x14ac:dyDescent="0.2">
      <c r="A30" s="69"/>
      <c r="B30" s="69"/>
      <c r="C30" s="69"/>
      <c r="D30" s="69"/>
    </row>
    <row r="31" spans="1:18" x14ac:dyDescent="0.2">
      <c r="A31" s="160" t="s">
        <v>66</v>
      </c>
      <c r="B31" s="69"/>
      <c r="C31" s="69"/>
      <c r="D31" s="69"/>
      <c r="O31" s="288" t="s">
        <v>34</v>
      </c>
      <c r="P31" s="288" t="s">
        <v>83</v>
      </c>
      <c r="Q31" s="288"/>
      <c r="R31" s="288"/>
    </row>
    <row r="32" spans="1:18" ht="18.75" customHeight="1" thickBot="1" x14ac:dyDescent="0.25">
      <c r="A32" s="69"/>
      <c r="B32" s="69"/>
      <c r="C32" s="69"/>
      <c r="D32" s="69"/>
      <c r="O32" s="288"/>
      <c r="P32" s="288"/>
      <c r="Q32" s="288"/>
      <c r="R32" s="288"/>
    </row>
    <row r="33" spans="1:18" ht="22.5" customHeight="1" x14ac:dyDescent="0.2">
      <c r="A33" s="307" t="s">
        <v>17</v>
      </c>
      <c r="B33" s="309" t="s">
        <v>18</v>
      </c>
      <c r="C33" s="310"/>
      <c r="D33" s="311" t="s">
        <v>46</v>
      </c>
      <c r="O33" s="25" t="s">
        <v>84</v>
      </c>
      <c r="P33" s="25" t="s">
        <v>85</v>
      </c>
    </row>
    <row r="34" spans="1:18" ht="22.5" customHeight="1" x14ac:dyDescent="0.2">
      <c r="A34" s="308"/>
      <c r="B34" s="227" t="s">
        <v>35</v>
      </c>
      <c r="C34" s="227" t="s">
        <v>31</v>
      </c>
      <c r="D34" s="312"/>
      <c r="O34" s="25" t="s">
        <v>82</v>
      </c>
      <c r="P34" s="25" t="s">
        <v>87</v>
      </c>
      <c r="Q34" s="25" t="s">
        <v>88</v>
      </c>
      <c r="R34" s="25" t="s">
        <v>86</v>
      </c>
    </row>
    <row r="35" spans="1:18" ht="22.5" customHeight="1" x14ac:dyDescent="0.2">
      <c r="A35" s="195" t="s">
        <v>6</v>
      </c>
      <c r="B35" s="220">
        <f>+P35</f>
        <v>3475.9480670063413</v>
      </c>
      <c r="C35" s="211">
        <f>+Q35</f>
        <v>0</v>
      </c>
      <c r="D35" s="212">
        <f>SUM(B35:C35)</f>
        <v>3475.9480670063413</v>
      </c>
      <c r="E35" s="72"/>
      <c r="J35" s="25" t="s">
        <v>6</v>
      </c>
      <c r="K35" s="26">
        <f>+D35</f>
        <v>3475.9480670063413</v>
      </c>
      <c r="L35" s="27">
        <f>+K35/$K$39</f>
        <v>0.54956137171295938</v>
      </c>
      <c r="O35" s="25" t="s">
        <v>6</v>
      </c>
      <c r="P35" s="38">
        <v>3475.9480670063413</v>
      </c>
      <c r="Q35" s="38"/>
      <c r="R35" s="38">
        <v>3475.9480670063413</v>
      </c>
    </row>
    <row r="36" spans="1:18" ht="22.5" customHeight="1" x14ac:dyDescent="0.2">
      <c r="A36" s="198"/>
      <c r="B36" s="201"/>
      <c r="C36" s="202"/>
      <c r="D36" s="213">
        <f>+D35/$D$43</f>
        <v>0.54956137171295938</v>
      </c>
      <c r="E36" s="72"/>
      <c r="J36" s="25" t="s">
        <v>5</v>
      </c>
      <c r="K36" s="26">
        <f>+D37</f>
        <v>448.26092937425057</v>
      </c>
      <c r="L36" s="27">
        <f>+K36/$K$39</f>
        <v>7.0871856104687228E-2</v>
      </c>
      <c r="O36" s="25" t="s">
        <v>81</v>
      </c>
      <c r="P36" s="38">
        <v>448.26092937425057</v>
      </c>
      <c r="Q36" s="38"/>
      <c r="R36" s="38">
        <v>448.26092937425057</v>
      </c>
    </row>
    <row r="37" spans="1:18" ht="22.5" customHeight="1" x14ac:dyDescent="0.2">
      <c r="A37" s="198" t="s">
        <v>5</v>
      </c>
      <c r="B37" s="90">
        <f>+P36</f>
        <v>448.26092937425057</v>
      </c>
      <c r="C37" s="199">
        <f>+Q36</f>
        <v>0</v>
      </c>
      <c r="D37" s="214">
        <f>SUM(B37:C37)</f>
        <v>448.26092937425057</v>
      </c>
      <c r="E37" s="72"/>
      <c r="J37" s="25" t="s">
        <v>1</v>
      </c>
      <c r="K37" s="26">
        <f>+D39</f>
        <v>668.40099891983277</v>
      </c>
      <c r="L37" s="27">
        <f>+K37/$K$39</f>
        <v>0.10567688663342319</v>
      </c>
      <c r="O37" s="25" t="s">
        <v>80</v>
      </c>
      <c r="P37" s="38">
        <v>128.68922890132768</v>
      </c>
      <c r="Q37" s="38">
        <v>539.71177001850515</v>
      </c>
      <c r="R37" s="38">
        <v>668.40099891983277</v>
      </c>
    </row>
    <row r="38" spans="1:18" ht="22.5" customHeight="1" x14ac:dyDescent="0.2">
      <c r="A38" s="198"/>
      <c r="B38" s="201"/>
      <c r="C38" s="202"/>
      <c r="D38" s="213">
        <f>+D37/$D$43</f>
        <v>7.0871856104687228E-2</v>
      </c>
      <c r="E38" s="72"/>
      <c r="J38" s="25" t="s">
        <v>7</v>
      </c>
      <c r="K38" s="26">
        <f>+D41</f>
        <v>1732.3397663102924</v>
      </c>
      <c r="L38" s="27">
        <f>+K38/$K$39</f>
        <v>0.27388988554893012</v>
      </c>
      <c r="O38" s="25" t="s">
        <v>89</v>
      </c>
      <c r="P38" s="38"/>
      <c r="Q38" s="38">
        <v>1732.3397663102924</v>
      </c>
      <c r="R38" s="38">
        <v>1732.3397663102924</v>
      </c>
    </row>
    <row r="39" spans="1:18" ht="22.5" customHeight="1" x14ac:dyDescent="0.2">
      <c r="A39" s="198" t="s">
        <v>1</v>
      </c>
      <c r="B39" s="90">
        <f>+P37</f>
        <v>128.68922890132768</v>
      </c>
      <c r="C39" s="199">
        <f>+Q37</f>
        <v>539.71177001850515</v>
      </c>
      <c r="D39" s="214">
        <f>SUM(B39:C39)</f>
        <v>668.40099891983277</v>
      </c>
      <c r="E39" s="72"/>
      <c r="K39" s="26">
        <f>SUM(K35:K38)</f>
        <v>6324.9497616107174</v>
      </c>
      <c r="L39" s="27">
        <f>+K39/$K$39</f>
        <v>1</v>
      </c>
      <c r="O39" s="25" t="s">
        <v>86</v>
      </c>
      <c r="P39" s="38">
        <v>4052.8982252819196</v>
      </c>
      <c r="Q39" s="38">
        <v>2272.0515363287977</v>
      </c>
      <c r="R39" s="38">
        <v>6324.9497616107174</v>
      </c>
    </row>
    <row r="40" spans="1:18" ht="22.5" customHeight="1" x14ac:dyDescent="0.2">
      <c r="A40" s="198"/>
      <c r="B40" s="201"/>
      <c r="C40" s="202"/>
      <c r="D40" s="213">
        <f>+D39/$D$43</f>
        <v>0.10567688663342319</v>
      </c>
      <c r="E40" s="72"/>
    </row>
    <row r="41" spans="1:18" ht="22.5" customHeight="1" x14ac:dyDescent="0.2">
      <c r="A41" s="198" t="s">
        <v>7</v>
      </c>
      <c r="B41" s="90">
        <f>+P38</f>
        <v>0</v>
      </c>
      <c r="C41" s="199">
        <f>+Q38</f>
        <v>1732.3397663102924</v>
      </c>
      <c r="D41" s="214">
        <f>SUM(B41:C41)</f>
        <v>1732.3397663102924</v>
      </c>
      <c r="E41" s="72"/>
      <c r="L41" s="26"/>
    </row>
    <row r="42" spans="1:18" ht="22.5" customHeight="1" thickBot="1" x14ac:dyDescent="0.25">
      <c r="A42" s="215"/>
      <c r="B42" s="216"/>
      <c r="C42" s="217"/>
      <c r="D42" s="218">
        <f>+D41/$D$43</f>
        <v>0.27388988554893012</v>
      </c>
      <c r="E42" s="72"/>
    </row>
    <row r="43" spans="1:18" ht="22.5" customHeight="1" thickTop="1" x14ac:dyDescent="0.2">
      <c r="A43" s="198" t="s">
        <v>46</v>
      </c>
      <c r="B43" s="90">
        <f>+B41+B39+B37+B35</f>
        <v>4052.8982252819196</v>
      </c>
      <c r="C43" s="199">
        <f>+C41+C39+C37+C35</f>
        <v>2272.0515363287977</v>
      </c>
      <c r="D43" s="214">
        <f>+D41+D39+D37+D35</f>
        <v>6324.9497616107174</v>
      </c>
    </row>
    <row r="44" spans="1:18" ht="22.5" customHeight="1" thickBot="1" x14ac:dyDescent="0.25">
      <c r="A44" s="207"/>
      <c r="B44" s="208">
        <f>+B43/D43</f>
        <v>0.64077951257114885</v>
      </c>
      <c r="C44" s="209">
        <f>+C43/D43</f>
        <v>0.35922048742885115</v>
      </c>
      <c r="D44" s="219"/>
    </row>
    <row r="45" spans="1:18" x14ac:dyDescent="0.2">
      <c r="A45" s="69"/>
      <c r="B45" s="69"/>
      <c r="C45" s="69"/>
      <c r="D45" s="69"/>
    </row>
  </sheetData>
  <mergeCells count="9">
    <mergeCell ref="D5:D6"/>
    <mergeCell ref="A33:A34"/>
    <mergeCell ref="B33:C33"/>
    <mergeCell ref="D17:D18"/>
    <mergeCell ref="D33:D34"/>
    <mergeCell ref="A5:A6"/>
    <mergeCell ref="B5:C5"/>
    <mergeCell ref="A17:A18"/>
    <mergeCell ref="B17:C17"/>
  </mergeCells>
  <phoneticPr fontId="0" type="noConversion"/>
  <pageMargins left="0.78740157480314965" right="0.78740157480314965" top="0.78740157480314965" bottom="0.59055118110236227" header="0" footer="0"/>
  <pageSetup paperSize="9" scale="62" fitToHeight="0" orientation="portrait" r:id="rId1"/>
  <headerFooter alignWithMargins="0"/>
  <ignoredErrors>
    <ignoredError sqref="D36:D4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64"/>
  <sheetViews>
    <sheetView view="pageBreakPreview" zoomScale="90" zoomScaleNormal="85" zoomScaleSheetLayoutView="90" zoomScalePageLayoutView="70" workbookViewId="0">
      <selection activeCell="AF14" sqref="AF14"/>
    </sheetView>
  </sheetViews>
  <sheetFormatPr baseColWidth="10" defaultRowHeight="12.75" x14ac:dyDescent="0.2"/>
  <cols>
    <col min="1" max="1" width="13.140625" customWidth="1"/>
    <col min="2" max="2" width="13.85546875" customWidth="1"/>
    <col min="3" max="3" width="12.85546875" customWidth="1"/>
    <col min="4" max="4" width="11.7109375" customWidth="1"/>
    <col min="5" max="6" width="14.28515625" customWidth="1"/>
    <col min="7" max="7" width="12" customWidth="1"/>
    <col min="8" max="8" width="15.7109375" customWidth="1"/>
    <col min="9" max="9" width="11" customWidth="1"/>
    <col min="10" max="10" width="20.42578125" bestFit="1" customWidth="1"/>
    <col min="11" max="11" width="9.7109375" style="25" customWidth="1"/>
    <col min="12" max="12" width="6.5703125" style="25" customWidth="1"/>
    <col min="13" max="13" width="11.42578125" style="25"/>
    <col min="14" max="14" width="20.28515625" style="25" customWidth="1"/>
    <col min="15" max="17" width="11.42578125" style="25"/>
    <col min="18" max="18" width="13" style="25" customWidth="1"/>
    <col min="19" max="19" width="18.42578125" style="25" bestFit="1" customWidth="1"/>
    <col min="20" max="20" width="13" style="25" customWidth="1"/>
    <col min="21" max="24" width="16.140625" style="25" customWidth="1"/>
    <col min="25" max="25" width="11.5703125" style="25" customWidth="1"/>
    <col min="26" max="26" width="8.140625" style="25" customWidth="1"/>
    <col min="27" max="27" width="11.5703125" style="25" bestFit="1" customWidth="1"/>
  </cols>
  <sheetData>
    <row r="1" spans="1:25" ht="18" x14ac:dyDescent="0.25">
      <c r="A1" s="76" t="s">
        <v>69</v>
      </c>
      <c r="B1" s="69"/>
      <c r="C1" s="69"/>
      <c r="D1" s="69"/>
      <c r="E1" s="69"/>
      <c r="F1" s="69"/>
      <c r="G1" s="69"/>
      <c r="H1" s="69"/>
      <c r="I1" s="69"/>
      <c r="J1" s="69"/>
    </row>
    <row r="2" spans="1:25" x14ac:dyDescent="0.2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5" ht="15.75" x14ac:dyDescent="0.25">
      <c r="A3" s="78" t="s">
        <v>70</v>
      </c>
      <c r="B3" s="72"/>
      <c r="C3" s="72"/>
      <c r="D3" s="72"/>
      <c r="E3" s="69"/>
      <c r="F3" s="69"/>
      <c r="G3" s="69"/>
      <c r="H3" s="69"/>
      <c r="I3" s="69"/>
      <c r="J3" s="69"/>
      <c r="R3" s="297" t="s">
        <v>85</v>
      </c>
      <c r="S3" s="25" t="s">
        <v>87</v>
      </c>
    </row>
    <row r="4" spans="1:25" x14ac:dyDescent="0.2">
      <c r="A4" s="69"/>
      <c r="B4" s="72"/>
      <c r="C4" s="72"/>
      <c r="D4" s="72"/>
      <c r="E4" s="72"/>
      <c r="F4" s="72"/>
      <c r="G4" s="72"/>
      <c r="H4" s="72"/>
      <c r="I4" s="72"/>
      <c r="J4" s="72"/>
      <c r="R4" s="297" t="s">
        <v>90</v>
      </c>
      <c r="S4" s="25" t="s">
        <v>91</v>
      </c>
      <c r="W4" s="298"/>
    </row>
    <row r="5" spans="1:25" ht="20.25" customHeight="1" x14ac:dyDescent="0.2">
      <c r="A5" s="135" t="s">
        <v>71</v>
      </c>
      <c r="B5" s="69"/>
      <c r="C5" s="72"/>
      <c r="D5" s="72"/>
      <c r="E5" s="72"/>
      <c r="F5" s="72"/>
      <c r="G5" s="72"/>
      <c r="H5" s="72"/>
      <c r="I5" s="72"/>
      <c r="J5" s="72"/>
      <c r="W5" s="298"/>
    </row>
    <row r="6" spans="1:25" ht="13.5" thickBot="1" x14ac:dyDescent="0.25">
      <c r="A6" s="136"/>
      <c r="B6" s="136"/>
      <c r="C6" s="136"/>
      <c r="D6" s="136"/>
      <c r="E6" s="136"/>
      <c r="F6" s="136"/>
      <c r="G6" s="136"/>
      <c r="H6" s="72"/>
      <c r="I6" s="136"/>
      <c r="J6" s="72"/>
      <c r="K6" s="299"/>
      <c r="S6" s="25" t="s">
        <v>34</v>
      </c>
      <c r="T6" s="25" t="s">
        <v>59</v>
      </c>
    </row>
    <row r="7" spans="1:25" ht="33.75" customHeight="1" x14ac:dyDescent="0.2">
      <c r="A7" s="316" t="s">
        <v>47</v>
      </c>
      <c r="B7" s="321" t="s">
        <v>2</v>
      </c>
      <c r="C7" s="325"/>
      <c r="D7" s="326"/>
      <c r="E7" s="323" t="s">
        <v>12</v>
      </c>
      <c r="F7" s="325"/>
      <c r="G7" s="325"/>
      <c r="H7" s="321" t="s">
        <v>48</v>
      </c>
      <c r="I7" s="322"/>
      <c r="J7" s="323" t="s">
        <v>51</v>
      </c>
      <c r="K7" s="300"/>
      <c r="S7" s="25" t="s">
        <v>2</v>
      </c>
      <c r="U7" s="25" t="s">
        <v>92</v>
      </c>
      <c r="V7" s="25" t="s">
        <v>3</v>
      </c>
      <c r="X7" s="25" t="s">
        <v>93</v>
      </c>
      <c r="Y7" s="25" t="s">
        <v>86</v>
      </c>
    </row>
    <row r="8" spans="1:25" ht="25.5" customHeight="1" x14ac:dyDescent="0.2">
      <c r="A8" s="317"/>
      <c r="B8" s="229" t="s">
        <v>38</v>
      </c>
      <c r="C8" s="230" t="s">
        <v>35</v>
      </c>
      <c r="D8" s="231" t="s">
        <v>32</v>
      </c>
      <c r="E8" s="232" t="s">
        <v>38</v>
      </c>
      <c r="F8" s="233" t="s">
        <v>35</v>
      </c>
      <c r="G8" s="234" t="s">
        <v>32</v>
      </c>
      <c r="H8" s="232" t="s">
        <v>38</v>
      </c>
      <c r="I8" s="235" t="s">
        <v>35</v>
      </c>
      <c r="J8" s="324"/>
      <c r="K8" s="301"/>
      <c r="R8" s="25" t="s">
        <v>94</v>
      </c>
      <c r="S8" s="25" t="s">
        <v>38</v>
      </c>
      <c r="T8" s="25" t="s">
        <v>35</v>
      </c>
      <c r="V8" s="25" t="s">
        <v>38</v>
      </c>
      <c r="W8" s="25" t="s">
        <v>35</v>
      </c>
    </row>
    <row r="9" spans="1:25" ht="18.75" customHeight="1" x14ac:dyDescent="0.2">
      <c r="A9" s="137" t="s">
        <v>19</v>
      </c>
      <c r="B9" s="138">
        <f>+S9</f>
        <v>57.144533846817701</v>
      </c>
      <c r="C9" s="139">
        <f t="shared" ref="C9:C20" si="0">+T9</f>
        <v>399.33741799863634</v>
      </c>
      <c r="D9" s="140">
        <f>SUM(B9:C9)</f>
        <v>456.48195184545403</v>
      </c>
      <c r="E9" s="138">
        <f>+V9</f>
        <v>0.73548100028889229</v>
      </c>
      <c r="F9" s="139">
        <f t="shared" ref="F9:F20" si="1">+W9</f>
        <v>0.42228668358114696</v>
      </c>
      <c r="G9" s="141">
        <f>SUM(E9:F9)</f>
        <v>1.1577676838700393</v>
      </c>
      <c r="H9" s="138">
        <f>+E9+B9</f>
        <v>57.880014847106594</v>
      </c>
      <c r="I9" s="142">
        <f>+F9+C9</f>
        <v>399.75970468221749</v>
      </c>
      <c r="J9" s="139">
        <f>+H9+I9</f>
        <v>457.63971952932411</v>
      </c>
      <c r="R9" s="25" t="s">
        <v>95</v>
      </c>
      <c r="S9" s="302">
        <v>57.144533846817701</v>
      </c>
      <c r="T9" s="302">
        <v>399.33741799863634</v>
      </c>
      <c r="U9" s="302">
        <v>456.48195184545403</v>
      </c>
      <c r="V9" s="302">
        <v>0.73548100028889229</v>
      </c>
      <c r="W9" s="302">
        <v>0.42228668358114696</v>
      </c>
      <c r="X9" s="302">
        <v>1.1577676838700393</v>
      </c>
      <c r="Y9" s="302">
        <v>457.63971952932405</v>
      </c>
    </row>
    <row r="10" spans="1:25" ht="18.75" customHeight="1" x14ac:dyDescent="0.2">
      <c r="A10" s="137" t="s">
        <v>20</v>
      </c>
      <c r="B10" s="138">
        <f t="shared" ref="B10:B20" si="2">+S10</f>
        <v>56.643836311357433</v>
      </c>
      <c r="C10" s="139">
        <f t="shared" si="0"/>
        <v>324.41416395439012</v>
      </c>
      <c r="D10" s="140">
        <f t="shared" ref="D10:D20" si="3">SUM(B10:C10)</f>
        <v>381.05800026574752</v>
      </c>
      <c r="E10" s="138">
        <f t="shared" ref="E10:E20" si="4">+V10</f>
        <v>0.80938053574916025</v>
      </c>
      <c r="F10" s="139">
        <f t="shared" si="1"/>
        <v>0.42219398555592974</v>
      </c>
      <c r="G10" s="141">
        <f t="shared" ref="G10:G20" si="5">SUM(E10:F10)</f>
        <v>1.2315745213050899</v>
      </c>
      <c r="H10" s="138">
        <f t="shared" ref="H10:H20" si="6">+E10+B10</f>
        <v>57.453216847106596</v>
      </c>
      <c r="I10" s="142">
        <f t="shared" ref="I10:I20" si="7">+F10+C10</f>
        <v>324.83635793994603</v>
      </c>
      <c r="J10" s="139">
        <f t="shared" ref="J10:J20" si="8">+H10+I10</f>
        <v>382.28957478705263</v>
      </c>
      <c r="R10" s="25" t="s">
        <v>96</v>
      </c>
      <c r="S10" s="302">
        <v>56.643836311357433</v>
      </c>
      <c r="T10" s="302">
        <v>324.41416395439012</v>
      </c>
      <c r="U10" s="302">
        <v>381.05800026574752</v>
      </c>
      <c r="V10" s="302">
        <v>0.80938053574916025</v>
      </c>
      <c r="W10" s="302">
        <v>0.42219398555592974</v>
      </c>
      <c r="X10" s="302">
        <v>1.2315745213050899</v>
      </c>
      <c r="Y10" s="302">
        <v>382.28957478705257</v>
      </c>
    </row>
    <row r="11" spans="1:25" ht="18.75" customHeight="1" x14ac:dyDescent="0.2">
      <c r="A11" s="137" t="s">
        <v>21</v>
      </c>
      <c r="B11" s="138">
        <f t="shared" si="2"/>
        <v>51.814295368391484</v>
      </c>
      <c r="C11" s="139">
        <f t="shared" si="0"/>
        <v>273.9198470764685</v>
      </c>
      <c r="D11" s="140">
        <f t="shared" si="3"/>
        <v>325.73414244485997</v>
      </c>
      <c r="E11" s="138">
        <f t="shared" si="4"/>
        <v>0.75182247871510632</v>
      </c>
      <c r="F11" s="139">
        <f t="shared" si="1"/>
        <v>0.31463832637382483</v>
      </c>
      <c r="G11" s="141">
        <f t="shared" si="5"/>
        <v>1.0664608050889313</v>
      </c>
      <c r="H11" s="138">
        <f t="shared" si="6"/>
        <v>52.56611784710659</v>
      </c>
      <c r="I11" s="142">
        <f t="shared" si="7"/>
        <v>274.23448540284232</v>
      </c>
      <c r="J11" s="139">
        <f t="shared" si="8"/>
        <v>326.80060324994889</v>
      </c>
      <c r="R11" s="25" t="s">
        <v>97</v>
      </c>
      <c r="S11" s="302">
        <v>51.814295368391484</v>
      </c>
      <c r="T11" s="302">
        <v>273.9198470764685</v>
      </c>
      <c r="U11" s="302">
        <v>325.73414244485997</v>
      </c>
      <c r="V11" s="302">
        <v>0.75182247871510632</v>
      </c>
      <c r="W11" s="302">
        <v>0.31463832637382483</v>
      </c>
      <c r="X11" s="302">
        <v>1.0664608050889313</v>
      </c>
      <c r="Y11" s="302">
        <v>326.80060324994889</v>
      </c>
    </row>
    <row r="12" spans="1:25" ht="18.75" customHeight="1" x14ac:dyDescent="0.2">
      <c r="A12" s="137" t="s">
        <v>22</v>
      </c>
      <c r="B12" s="138">
        <f t="shared" si="2"/>
        <v>39.856279812831431</v>
      </c>
      <c r="C12" s="139">
        <f t="shared" si="0"/>
        <v>230.1516900397404</v>
      </c>
      <c r="D12" s="140">
        <f t="shared" si="3"/>
        <v>270.00796985257182</v>
      </c>
      <c r="E12" s="138">
        <f t="shared" si="4"/>
        <v>0.32212603427516373</v>
      </c>
      <c r="F12" s="139">
        <f t="shared" si="1"/>
        <v>0.34142242593764605</v>
      </c>
      <c r="G12" s="141">
        <f t="shared" si="5"/>
        <v>0.66354846021280978</v>
      </c>
      <c r="H12" s="138">
        <f t="shared" si="6"/>
        <v>40.178405847106596</v>
      </c>
      <c r="I12" s="142">
        <f>+F12+C12</f>
        <v>230.49311246567805</v>
      </c>
      <c r="J12" s="139">
        <f>+H12+I12</f>
        <v>270.67151831278466</v>
      </c>
      <c r="R12" s="25" t="s">
        <v>98</v>
      </c>
      <c r="S12" s="302">
        <v>39.856279812831431</v>
      </c>
      <c r="T12" s="302">
        <v>230.1516900397404</v>
      </c>
      <c r="U12" s="302">
        <v>270.00796985257182</v>
      </c>
      <c r="V12" s="302">
        <v>0.32212603427516373</v>
      </c>
      <c r="W12" s="302">
        <v>0.34142242593764605</v>
      </c>
      <c r="X12" s="302">
        <v>0.66354846021280978</v>
      </c>
      <c r="Y12" s="302">
        <v>270.67151831278466</v>
      </c>
    </row>
    <row r="13" spans="1:25" ht="18.75" customHeight="1" x14ac:dyDescent="0.2">
      <c r="A13" s="137" t="s">
        <v>23</v>
      </c>
      <c r="B13" s="138">
        <f t="shared" si="2"/>
        <v>40.810857307899788</v>
      </c>
      <c r="C13" s="139">
        <f t="shared" si="0"/>
        <v>224.44619154725385</v>
      </c>
      <c r="D13" s="140">
        <f t="shared" si="3"/>
        <v>265.25704885515364</v>
      </c>
      <c r="E13" s="138">
        <f t="shared" si="4"/>
        <v>0.53506753920680072</v>
      </c>
      <c r="F13" s="139">
        <f t="shared" si="1"/>
        <v>0.38346326083878118</v>
      </c>
      <c r="G13" s="141">
        <f t="shared" si="5"/>
        <v>0.91853080004558185</v>
      </c>
      <c r="H13" s="138">
        <f t="shared" si="6"/>
        <v>41.345924847106588</v>
      </c>
      <c r="I13" s="142">
        <f>+F13+C13</f>
        <v>224.82965480809264</v>
      </c>
      <c r="J13" s="139">
        <f>+H13+I13</f>
        <v>266.17557965519921</v>
      </c>
      <c r="R13" s="25" t="s">
        <v>99</v>
      </c>
      <c r="S13" s="302">
        <v>40.810857307899788</v>
      </c>
      <c r="T13" s="302">
        <v>224.44619154725385</v>
      </c>
      <c r="U13" s="302">
        <v>265.25704885515364</v>
      </c>
      <c r="V13" s="302">
        <v>0.53506753920680072</v>
      </c>
      <c r="W13" s="302">
        <v>0.38346326083878118</v>
      </c>
      <c r="X13" s="302">
        <v>0.91853080004558185</v>
      </c>
      <c r="Y13" s="302">
        <v>266.17557965519921</v>
      </c>
    </row>
    <row r="14" spans="1:25" ht="18.75" customHeight="1" x14ac:dyDescent="0.2">
      <c r="A14" s="137" t="s">
        <v>24</v>
      </c>
      <c r="B14" s="138">
        <f t="shared" si="2"/>
        <v>42.372854816408655</v>
      </c>
      <c r="C14" s="139">
        <f t="shared" si="0"/>
        <v>264.28437995467925</v>
      </c>
      <c r="D14" s="140">
        <f>SUM(B14:C14)</f>
        <v>306.65723477108793</v>
      </c>
      <c r="E14" s="138">
        <f t="shared" si="4"/>
        <v>0.62854403069793219</v>
      </c>
      <c r="F14" s="139">
        <f t="shared" si="1"/>
        <v>0.3581785603818407</v>
      </c>
      <c r="G14" s="141">
        <f t="shared" si="5"/>
        <v>0.98672259107977289</v>
      </c>
      <c r="H14" s="138">
        <f t="shared" si="6"/>
        <v>43.001398847106586</v>
      </c>
      <c r="I14" s="142">
        <f>+F14+C14</f>
        <v>264.64255851506107</v>
      </c>
      <c r="J14" s="139">
        <f>+H14+I14</f>
        <v>307.64395736216767</v>
      </c>
      <c r="R14" s="25" t="s">
        <v>100</v>
      </c>
      <c r="S14" s="302">
        <v>42.372854816408655</v>
      </c>
      <c r="T14" s="302">
        <v>264.28437995467925</v>
      </c>
      <c r="U14" s="302">
        <v>306.65723477108793</v>
      </c>
      <c r="V14" s="302">
        <v>0.62854403069793219</v>
      </c>
      <c r="W14" s="302">
        <v>0.3581785603818407</v>
      </c>
      <c r="X14" s="302">
        <v>0.98672259107977289</v>
      </c>
      <c r="Y14" s="302">
        <v>307.64395736216767</v>
      </c>
    </row>
    <row r="15" spans="1:25" ht="18.75" customHeight="1" x14ac:dyDescent="0.2">
      <c r="A15" s="137" t="s">
        <v>25</v>
      </c>
      <c r="B15" s="138">
        <f t="shared" si="2"/>
        <v>44.046250768793627</v>
      </c>
      <c r="C15" s="139">
        <f t="shared" si="0"/>
        <v>269.61159196634549</v>
      </c>
      <c r="D15" s="140">
        <f>SUM(B15:C15)</f>
        <v>313.65784273513913</v>
      </c>
      <c r="E15" s="138">
        <f t="shared" si="4"/>
        <v>0.69240007831297645</v>
      </c>
      <c r="F15" s="139">
        <f t="shared" si="1"/>
        <v>0.39002445037733641</v>
      </c>
      <c r="G15" s="141">
        <f t="shared" si="5"/>
        <v>1.0824245286903129</v>
      </c>
      <c r="H15" s="138">
        <f t="shared" si="6"/>
        <v>44.738650847106605</v>
      </c>
      <c r="I15" s="142">
        <f>+F15+C15</f>
        <v>270.00161641672281</v>
      </c>
      <c r="J15" s="139">
        <f>+H15+I15</f>
        <v>314.74026726382942</v>
      </c>
      <c r="R15" s="25" t="s">
        <v>101</v>
      </c>
      <c r="S15" s="302">
        <v>44.046250768793627</v>
      </c>
      <c r="T15" s="302">
        <v>269.61159196634549</v>
      </c>
      <c r="U15" s="302">
        <v>313.65784273513913</v>
      </c>
      <c r="V15" s="302">
        <v>0.69240007831297645</v>
      </c>
      <c r="W15" s="302">
        <v>0.39002445037733641</v>
      </c>
      <c r="X15" s="302">
        <v>1.0824245286903129</v>
      </c>
      <c r="Y15" s="302">
        <v>314.74026726382942</v>
      </c>
    </row>
    <row r="16" spans="1:25" ht="18.75" customHeight="1" x14ac:dyDescent="0.2">
      <c r="A16" s="137" t="s">
        <v>26</v>
      </c>
      <c r="B16" s="138">
        <f t="shared" si="2"/>
        <v>43.756561643989073</v>
      </c>
      <c r="C16" s="139">
        <f t="shared" si="0"/>
        <v>289.87901371321971</v>
      </c>
      <c r="D16" s="140">
        <f>SUM(B16:C16)</f>
        <v>333.63557535720878</v>
      </c>
      <c r="E16" s="138">
        <f t="shared" si="4"/>
        <v>0.82559520311751777</v>
      </c>
      <c r="F16" s="139">
        <f t="shared" si="1"/>
        <v>0.44875741488882093</v>
      </c>
      <c r="G16" s="141">
        <f t="shared" si="5"/>
        <v>1.2743526180063387</v>
      </c>
      <c r="H16" s="138">
        <f t="shared" si="6"/>
        <v>44.582156847106589</v>
      </c>
      <c r="I16" s="142">
        <f>+F16+C16</f>
        <v>290.32777112810851</v>
      </c>
      <c r="J16" s="139">
        <f>+H16+I16</f>
        <v>334.90992797521511</v>
      </c>
      <c r="R16" s="25" t="s">
        <v>102</v>
      </c>
      <c r="S16" s="302">
        <v>43.756561643989073</v>
      </c>
      <c r="T16" s="302">
        <v>289.87901371321971</v>
      </c>
      <c r="U16" s="302">
        <v>333.63557535720878</v>
      </c>
      <c r="V16" s="302">
        <v>0.82559520311751777</v>
      </c>
      <c r="W16" s="302">
        <v>0.44875741488882093</v>
      </c>
      <c r="X16" s="302">
        <v>1.2743526180063387</v>
      </c>
      <c r="Y16" s="302">
        <v>334.90992797521511</v>
      </c>
    </row>
    <row r="17" spans="1:25" ht="18.75" customHeight="1" x14ac:dyDescent="0.2">
      <c r="A17" s="137" t="s">
        <v>79</v>
      </c>
      <c r="B17" s="138">
        <f t="shared" si="2"/>
        <v>43.7576637133905</v>
      </c>
      <c r="C17" s="139">
        <f t="shared" si="0"/>
        <v>269.71970492392165</v>
      </c>
      <c r="D17" s="140">
        <f>SUM(B17:C17)</f>
        <v>313.47736863731217</v>
      </c>
      <c r="E17" s="138">
        <f t="shared" si="4"/>
        <v>0.79389613371609635</v>
      </c>
      <c r="F17" s="139">
        <f t="shared" si="1"/>
        <v>0.46843274390325179</v>
      </c>
      <c r="G17" s="141">
        <f t="shared" si="5"/>
        <v>1.2623288776193482</v>
      </c>
      <c r="H17" s="138">
        <f t="shared" si="6"/>
        <v>44.551559847106596</v>
      </c>
      <c r="I17" s="142">
        <f t="shared" si="7"/>
        <v>270.18813766782489</v>
      </c>
      <c r="J17" s="139">
        <f t="shared" si="8"/>
        <v>314.73969751493149</v>
      </c>
      <c r="N17" s="224" t="s">
        <v>2</v>
      </c>
      <c r="O17" s="224" t="s">
        <v>12</v>
      </c>
      <c r="R17" s="25" t="s">
        <v>103</v>
      </c>
      <c r="S17" s="302">
        <v>43.7576637133905</v>
      </c>
      <c r="T17" s="302">
        <v>269.71970492392165</v>
      </c>
      <c r="U17" s="302">
        <v>313.47736863731217</v>
      </c>
      <c r="V17" s="302">
        <v>0.79389613371609635</v>
      </c>
      <c r="W17" s="302">
        <v>0.46843274390325179</v>
      </c>
      <c r="X17" s="302">
        <v>1.2623288776193482</v>
      </c>
      <c r="Y17" s="302">
        <v>314.73969751493149</v>
      </c>
    </row>
    <row r="18" spans="1:25" ht="18.75" customHeight="1" x14ac:dyDescent="0.2">
      <c r="A18" s="137" t="s">
        <v>28</v>
      </c>
      <c r="B18" s="138">
        <f t="shared" si="2"/>
        <v>49.099125094700113</v>
      </c>
      <c r="C18" s="139">
        <f t="shared" si="0"/>
        <v>317.16616565744289</v>
      </c>
      <c r="D18" s="140">
        <f>SUM(B18:C18)</f>
        <v>366.26529075214302</v>
      </c>
      <c r="E18" s="138">
        <f t="shared" si="4"/>
        <v>0.96407975240649191</v>
      </c>
      <c r="F18" s="139">
        <f t="shared" si="1"/>
        <v>0.50766791973310565</v>
      </c>
      <c r="G18" s="141">
        <f t="shared" si="5"/>
        <v>1.4717476721395975</v>
      </c>
      <c r="H18" s="138">
        <f>+E18+B18</f>
        <v>50.063204847106604</v>
      </c>
      <c r="I18" s="142">
        <f t="shared" si="7"/>
        <v>317.67383357717597</v>
      </c>
      <c r="J18" s="139">
        <f t="shared" si="8"/>
        <v>367.73703842428256</v>
      </c>
      <c r="M18" s="25" t="s">
        <v>37</v>
      </c>
      <c r="N18" s="26">
        <f>+C21</f>
        <v>3367.9692616027419</v>
      </c>
      <c r="O18" s="26">
        <f>+F21</f>
        <v>5.0727434035999845</v>
      </c>
      <c r="R18" s="25" t="s">
        <v>104</v>
      </c>
      <c r="S18" s="302">
        <v>49.099125094700113</v>
      </c>
      <c r="T18" s="302">
        <v>317.16616565744289</v>
      </c>
      <c r="U18" s="302">
        <v>366.26529075214302</v>
      </c>
      <c r="V18" s="302">
        <v>0.96407975240649191</v>
      </c>
      <c r="W18" s="302">
        <v>0.50766791973310565</v>
      </c>
      <c r="X18" s="302">
        <v>1.4717476721395975</v>
      </c>
      <c r="Y18" s="302">
        <v>367.73703842428262</v>
      </c>
    </row>
    <row r="19" spans="1:25" ht="18.75" customHeight="1" x14ac:dyDescent="0.2">
      <c r="A19" s="137" t="s">
        <v>29</v>
      </c>
      <c r="B19" s="138">
        <f t="shared" si="2"/>
        <v>49.823371994454895</v>
      </c>
      <c r="C19" s="139">
        <f t="shared" si="0"/>
        <v>257.3566660836309</v>
      </c>
      <c r="D19" s="140">
        <f t="shared" si="3"/>
        <v>307.18003807808577</v>
      </c>
      <c r="E19" s="138">
        <f t="shared" si="4"/>
        <v>0.74958385265170313</v>
      </c>
      <c r="F19" s="139">
        <f t="shared" si="1"/>
        <v>0.52719701716489764</v>
      </c>
      <c r="G19" s="141">
        <f t="shared" si="5"/>
        <v>1.2767808698166008</v>
      </c>
      <c r="H19" s="138">
        <f t="shared" si="6"/>
        <v>50.572955847106599</v>
      </c>
      <c r="I19" s="142">
        <f t="shared" si="7"/>
        <v>257.88386310079579</v>
      </c>
      <c r="J19" s="139">
        <f t="shared" si="8"/>
        <v>308.45681894790238</v>
      </c>
      <c r="M19" s="25" t="s">
        <v>38</v>
      </c>
      <c r="N19" s="26">
        <f>+B21</f>
        <v>574.59702701737717</v>
      </c>
      <c r="O19" s="26">
        <f>+E21</f>
        <v>8.5262091479020601</v>
      </c>
      <c r="R19" s="25" t="s">
        <v>105</v>
      </c>
      <c r="S19" s="302">
        <v>49.823371994454895</v>
      </c>
      <c r="T19" s="302">
        <v>257.3566660836309</v>
      </c>
      <c r="U19" s="302">
        <v>307.18003807808577</v>
      </c>
      <c r="V19" s="302">
        <v>0.74958385265170313</v>
      </c>
      <c r="W19" s="302">
        <v>0.52719701716489764</v>
      </c>
      <c r="X19" s="302">
        <v>1.2767808698166008</v>
      </c>
      <c r="Y19" s="302">
        <v>308.45681894790238</v>
      </c>
    </row>
    <row r="20" spans="1:25" ht="18.75" customHeight="1" thickBot="1" x14ac:dyDescent="0.25">
      <c r="A20" s="137" t="s">
        <v>30</v>
      </c>
      <c r="B20" s="138">
        <f t="shared" si="2"/>
        <v>55.47139633834238</v>
      </c>
      <c r="C20" s="139">
        <f t="shared" si="0"/>
        <v>247.68242868701287</v>
      </c>
      <c r="D20" s="140">
        <f t="shared" si="3"/>
        <v>303.15382502535527</v>
      </c>
      <c r="E20" s="138">
        <f t="shared" si="4"/>
        <v>0.71823250876422018</v>
      </c>
      <c r="F20" s="143">
        <f t="shared" si="1"/>
        <v>0.48848061486340361</v>
      </c>
      <c r="G20" s="141">
        <f t="shared" si="5"/>
        <v>1.2067131236276238</v>
      </c>
      <c r="H20" s="138">
        <f t="shared" si="6"/>
        <v>56.189628847106597</v>
      </c>
      <c r="I20" s="142">
        <f t="shared" si="7"/>
        <v>248.17090930187626</v>
      </c>
      <c r="J20" s="139">
        <f t="shared" si="8"/>
        <v>304.36053814898287</v>
      </c>
      <c r="N20" s="26">
        <f>SUM(N18:N19)</f>
        <v>3942.5662886201189</v>
      </c>
      <c r="O20" s="26">
        <f>SUM(O18:O19)</f>
        <v>13.598952551502045</v>
      </c>
      <c r="P20" s="26">
        <f>SUM(N20:O20)</f>
        <v>3956.1652411716209</v>
      </c>
      <c r="R20" s="25" t="s">
        <v>106</v>
      </c>
      <c r="S20" s="302">
        <v>55.47139633834238</v>
      </c>
      <c r="T20" s="302">
        <v>247.68242868701287</v>
      </c>
      <c r="U20" s="302">
        <v>303.15382502535527</v>
      </c>
      <c r="V20" s="302">
        <v>0.71823250876422018</v>
      </c>
      <c r="W20" s="302">
        <v>0.48848061486340361</v>
      </c>
      <c r="X20" s="302">
        <v>1.2067131236276238</v>
      </c>
      <c r="Y20" s="302">
        <v>304.36053814898293</v>
      </c>
    </row>
    <row r="21" spans="1:25" ht="18.75" customHeight="1" thickTop="1" x14ac:dyDescent="0.25">
      <c r="A21" s="144" t="s">
        <v>11</v>
      </c>
      <c r="B21" s="145">
        <f t="shared" ref="B21:J21" si="9">SUM(B9:B20)</f>
        <v>574.59702701737717</v>
      </c>
      <c r="C21" s="146">
        <f t="shared" si="9"/>
        <v>3367.9692616027419</v>
      </c>
      <c r="D21" s="147">
        <f t="shared" si="9"/>
        <v>3942.5662886201189</v>
      </c>
      <c r="E21" s="145">
        <f t="shared" si="9"/>
        <v>8.5262091479020601</v>
      </c>
      <c r="F21" s="146">
        <f t="shared" si="9"/>
        <v>5.0727434035999845</v>
      </c>
      <c r="G21" s="148">
        <f t="shared" si="9"/>
        <v>13.598952551502048</v>
      </c>
      <c r="H21" s="145">
        <f t="shared" si="9"/>
        <v>583.1232361652792</v>
      </c>
      <c r="I21" s="149">
        <f t="shared" si="9"/>
        <v>3373.0420050063417</v>
      </c>
      <c r="J21" s="289">
        <f t="shared" si="9"/>
        <v>3956.1652411716209</v>
      </c>
      <c r="K21" s="301"/>
      <c r="R21" s="25" t="s">
        <v>84</v>
      </c>
      <c r="S21" s="38">
        <v>574.59702701737706</v>
      </c>
      <c r="T21" s="38">
        <v>3367.9692616027414</v>
      </c>
      <c r="U21" s="38">
        <v>3942.5662886201185</v>
      </c>
      <c r="V21" s="38">
        <v>8.5262091479020619</v>
      </c>
      <c r="W21" s="38">
        <v>5.0727434035999845</v>
      </c>
      <c r="X21" s="38">
        <v>13.598952551502046</v>
      </c>
      <c r="Y21" s="38">
        <v>3956.1652411716204</v>
      </c>
    </row>
    <row r="22" spans="1:25" ht="18.75" customHeight="1" thickBot="1" x14ac:dyDescent="0.25">
      <c r="A22" s="150"/>
      <c r="B22" s="151">
        <f>+B21/$D$21</f>
        <v>0.14574188103720728</v>
      </c>
      <c r="C22" s="152">
        <f>+C21/$D$21</f>
        <v>0.8542581189627928</v>
      </c>
      <c r="D22" s="153">
        <f>+D21/$J$21</f>
        <v>0.99656259237860489</v>
      </c>
      <c r="E22" s="151">
        <f>+E21/$G$21</f>
        <v>0.62697543179237825</v>
      </c>
      <c r="F22" s="152">
        <f>+F21/$G$21</f>
        <v>0.37302456820762153</v>
      </c>
      <c r="G22" s="154">
        <f>+G21/$J$21</f>
        <v>3.4374076213951844E-3</v>
      </c>
      <c r="H22" s="155">
        <f>+H21/$J$21</f>
        <v>0.14739607691224416</v>
      </c>
      <c r="I22" s="156">
        <f>+I21/$J$21</f>
        <v>0.85260392308775579</v>
      </c>
      <c r="J22" s="290"/>
      <c r="K22" s="301"/>
      <c r="N22" s="27">
        <f>+N18/N20</f>
        <v>0.8542581189627928</v>
      </c>
      <c r="O22" s="27">
        <f>+O18/O20</f>
        <v>0.37302456820762164</v>
      </c>
    </row>
    <row r="23" spans="1:25" ht="18.75" customHeight="1" x14ac:dyDescent="0.2">
      <c r="A23" s="69"/>
      <c r="B23" s="69"/>
      <c r="C23" s="69"/>
      <c r="D23" s="69"/>
      <c r="E23" s="69"/>
      <c r="F23" s="69"/>
      <c r="G23" s="69"/>
      <c r="H23" s="69"/>
      <c r="I23" s="69"/>
      <c r="J23" s="69"/>
      <c r="N23" s="27">
        <f>+N19/N20</f>
        <v>0.14574188103720728</v>
      </c>
      <c r="O23" s="27">
        <f>+O19/O20</f>
        <v>0.62697543179237836</v>
      </c>
    </row>
    <row r="24" spans="1:25" ht="18.75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25" ht="18.75" customHeight="1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25" ht="18.75" customHeight="1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25" ht="18.75" customHeight="1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25" ht="18.75" customHeight="1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25" ht="18.75" customHeight="1" x14ac:dyDescent="0.2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25" ht="18.75" customHeight="1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pans="1:25" ht="18.75" customHeight="1" x14ac:dyDescent="0.2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25" ht="18.75" customHeight="1" x14ac:dyDescent="0.2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23" ht="18.75" customHeight="1" x14ac:dyDescent="0.2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23" ht="18.75" customHeigh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</row>
    <row r="35" spans="1:23" ht="18.75" customHeight="1" x14ac:dyDescent="0.2">
      <c r="A35" s="69"/>
      <c r="B35" s="69"/>
      <c r="C35" s="69"/>
      <c r="D35" s="69"/>
      <c r="E35" s="69"/>
      <c r="F35" s="69"/>
      <c r="G35" s="69"/>
      <c r="H35" s="69"/>
      <c r="I35" s="69"/>
      <c r="J35" s="69"/>
    </row>
    <row r="36" spans="1:23" ht="18.75" customHeight="1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spans="1:23" ht="18.75" customHeight="1" x14ac:dyDescent="0.2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23" ht="18.75" customHeight="1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23" ht="18.75" customHeight="1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23" ht="18.75" customHeigh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23" ht="18.75" customHeight="1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23" ht="18.75" customHeigh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23" ht="18.75" customHeight="1" x14ac:dyDescent="0.2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23" ht="18.75" customHeight="1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T44" s="297" t="s">
        <v>85</v>
      </c>
      <c r="U44" s="25" t="s">
        <v>87</v>
      </c>
    </row>
    <row r="45" spans="1:23" ht="18.75" customHeight="1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T45" s="297" t="s">
        <v>90</v>
      </c>
      <c r="U45" s="25" t="s">
        <v>107</v>
      </c>
    </row>
    <row r="46" spans="1:23" ht="18.75" customHeight="1" x14ac:dyDescent="0.2">
      <c r="A46" s="157" t="s">
        <v>72</v>
      </c>
      <c r="B46" s="157"/>
      <c r="C46" s="69"/>
      <c r="D46" s="69"/>
      <c r="E46" s="69"/>
      <c r="F46" s="69"/>
      <c r="G46" s="69"/>
      <c r="H46" s="158"/>
      <c r="I46" s="69"/>
      <c r="J46" s="69"/>
    </row>
    <row r="47" spans="1:23" ht="18.75" customHeight="1" thickBot="1" x14ac:dyDescent="0.25">
      <c r="A47" s="159"/>
      <c r="B47" s="159"/>
      <c r="C47" s="69"/>
      <c r="D47" s="69"/>
      <c r="E47" s="69"/>
      <c r="F47" s="69"/>
      <c r="G47" s="69"/>
      <c r="H47" s="69"/>
      <c r="I47" s="69"/>
      <c r="J47" s="69"/>
      <c r="U47" s="25" t="s">
        <v>34</v>
      </c>
      <c r="V47" s="25" t="s">
        <v>59</v>
      </c>
    </row>
    <row r="48" spans="1:23" ht="18.75" customHeight="1" x14ac:dyDescent="0.2">
      <c r="A48" s="236" t="s">
        <v>47</v>
      </c>
      <c r="B48" s="237" t="s">
        <v>2</v>
      </c>
      <c r="C48" s="238" t="s">
        <v>12</v>
      </c>
      <c r="D48" s="337" t="s">
        <v>50</v>
      </c>
      <c r="E48" s="69"/>
      <c r="F48" s="69"/>
      <c r="G48" s="69"/>
      <c r="H48" s="69"/>
      <c r="I48" s="69"/>
      <c r="J48" s="69"/>
      <c r="U48" s="25" t="s">
        <v>2</v>
      </c>
      <c r="V48" s="25" t="s">
        <v>3</v>
      </c>
      <c r="W48" s="25" t="s">
        <v>86</v>
      </c>
    </row>
    <row r="49" spans="1:23" ht="18.75" customHeight="1" x14ac:dyDescent="0.2">
      <c r="A49" s="239"/>
      <c r="B49" s="335" t="s">
        <v>49</v>
      </c>
      <c r="C49" s="336"/>
      <c r="D49" s="338"/>
      <c r="E49" s="69"/>
      <c r="F49" s="69"/>
      <c r="G49" s="69"/>
      <c r="H49" s="69"/>
      <c r="I49" s="69"/>
      <c r="J49" s="69"/>
      <c r="T49" s="25" t="s">
        <v>94</v>
      </c>
      <c r="U49" s="25" t="s">
        <v>108</v>
      </c>
      <c r="V49" s="25" t="s">
        <v>108</v>
      </c>
    </row>
    <row r="50" spans="1:23" ht="18.75" customHeight="1" x14ac:dyDescent="0.2">
      <c r="A50" s="5" t="s">
        <v>19</v>
      </c>
      <c r="B50" s="8">
        <f>+U50</f>
        <v>1.097675</v>
      </c>
      <c r="C50" s="6">
        <f t="shared" ref="C50:C61" si="10">+V50</f>
        <v>9.8952001758582639</v>
      </c>
      <c r="D50" s="6">
        <f>+C50+B50</f>
        <v>10.992875175858265</v>
      </c>
      <c r="E50" s="69"/>
      <c r="F50" s="69"/>
      <c r="G50" s="69"/>
      <c r="H50" s="69"/>
      <c r="I50" s="69"/>
      <c r="J50" s="69"/>
      <c r="T50" s="25" t="s">
        <v>95</v>
      </c>
      <c r="U50" s="38">
        <v>1.097675</v>
      </c>
      <c r="V50" s="38">
        <v>9.8952001758582639</v>
      </c>
      <c r="W50" s="38">
        <v>10.992875175858265</v>
      </c>
    </row>
    <row r="51" spans="1:23" ht="18.75" customHeight="1" x14ac:dyDescent="0.2">
      <c r="A51" s="5" t="s">
        <v>20</v>
      </c>
      <c r="B51" s="8">
        <f t="shared" ref="B51:B61" si="11">+U51</f>
        <v>1.033261</v>
      </c>
      <c r="C51" s="6">
        <f t="shared" si="10"/>
        <v>8.8753311758582623</v>
      </c>
      <c r="D51" s="6">
        <f t="shared" ref="D51:D61" si="12">+C51+B51</f>
        <v>9.9085921758582618</v>
      </c>
      <c r="E51" s="69"/>
      <c r="F51" s="69"/>
      <c r="G51" s="69"/>
      <c r="H51" s="69"/>
      <c r="I51" s="69"/>
      <c r="J51" s="69"/>
      <c r="T51" s="25" t="s">
        <v>96</v>
      </c>
      <c r="U51" s="38">
        <v>1.033261</v>
      </c>
      <c r="V51" s="38">
        <v>8.8753311758582623</v>
      </c>
      <c r="W51" s="38">
        <v>9.9085921758582618</v>
      </c>
    </row>
    <row r="52" spans="1:23" ht="18.75" customHeight="1" x14ac:dyDescent="0.2">
      <c r="A52" s="5" t="s">
        <v>21</v>
      </c>
      <c r="B52" s="8">
        <f t="shared" si="11"/>
        <v>0.57752899999999996</v>
      </c>
      <c r="C52" s="6">
        <f t="shared" si="10"/>
        <v>7.6467401758582607</v>
      </c>
      <c r="D52" s="6">
        <f t="shared" si="12"/>
        <v>8.2242691758582609</v>
      </c>
      <c r="E52" s="69"/>
      <c r="F52" s="69"/>
      <c r="G52" s="69"/>
      <c r="H52" s="69"/>
      <c r="I52" s="69"/>
      <c r="J52" s="69"/>
      <c r="T52" s="25" t="s">
        <v>97</v>
      </c>
      <c r="U52" s="38">
        <v>0.57752899999999996</v>
      </c>
      <c r="V52" s="38">
        <v>7.6467401758582607</v>
      </c>
      <c r="W52" s="38">
        <v>8.2242691758582609</v>
      </c>
    </row>
    <row r="53" spans="1:23" ht="18.75" customHeight="1" x14ac:dyDescent="0.2">
      <c r="A53" s="5" t="s">
        <v>22</v>
      </c>
      <c r="B53" s="8">
        <f t="shared" si="11"/>
        <v>4.6578999999999995E-2</v>
      </c>
      <c r="C53" s="6">
        <f t="shared" si="10"/>
        <v>5.3409261758582618</v>
      </c>
      <c r="D53" s="6">
        <f t="shared" si="12"/>
        <v>5.3875051758582622</v>
      </c>
      <c r="E53" s="69"/>
      <c r="F53" s="69"/>
      <c r="G53" s="69"/>
      <c r="H53" s="69"/>
      <c r="I53" s="69"/>
      <c r="J53" s="69"/>
      <c r="T53" s="25" t="s">
        <v>98</v>
      </c>
      <c r="U53" s="38">
        <v>4.6578999999999995E-2</v>
      </c>
      <c r="V53" s="38">
        <v>5.3409261758582618</v>
      </c>
      <c r="W53" s="38">
        <v>5.3875051758582622</v>
      </c>
    </row>
    <row r="54" spans="1:23" ht="18.75" customHeight="1" x14ac:dyDescent="0.2">
      <c r="A54" s="5" t="s">
        <v>23</v>
      </c>
      <c r="B54" s="8">
        <f t="shared" si="11"/>
        <v>0.13153899999999999</v>
      </c>
      <c r="C54" s="6">
        <f t="shared" si="10"/>
        <v>5.6759761758582625</v>
      </c>
      <c r="D54" s="6">
        <f t="shared" si="12"/>
        <v>5.8075151758582626</v>
      </c>
      <c r="E54" s="69"/>
      <c r="F54" s="69"/>
      <c r="G54" s="69"/>
      <c r="H54" s="69"/>
      <c r="I54" s="69"/>
      <c r="J54" s="69"/>
      <c r="T54" s="25" t="s">
        <v>99</v>
      </c>
      <c r="U54" s="38">
        <v>0.13153899999999999</v>
      </c>
      <c r="V54" s="38">
        <v>5.6759761758582625</v>
      </c>
      <c r="W54" s="38">
        <v>5.8075151758582626</v>
      </c>
    </row>
    <row r="55" spans="1:23" ht="18.75" customHeight="1" x14ac:dyDescent="0.2">
      <c r="A55" s="5" t="s">
        <v>24</v>
      </c>
      <c r="B55" s="8">
        <f t="shared" si="11"/>
        <v>0.284468</v>
      </c>
      <c r="C55" s="6">
        <f t="shared" si="10"/>
        <v>11.073285175858262</v>
      </c>
      <c r="D55" s="6">
        <f t="shared" si="12"/>
        <v>11.357753175858262</v>
      </c>
      <c r="E55" s="69"/>
      <c r="F55" s="69"/>
      <c r="G55" s="69"/>
      <c r="H55" s="69"/>
      <c r="I55" s="69"/>
      <c r="J55" s="69"/>
      <c r="T55" s="25" t="s">
        <v>100</v>
      </c>
      <c r="U55" s="38">
        <v>0.284468</v>
      </c>
      <c r="V55" s="38">
        <v>11.073285175858262</v>
      </c>
      <c r="W55" s="38">
        <v>11.357753175858262</v>
      </c>
    </row>
    <row r="56" spans="1:23" ht="18.75" customHeight="1" x14ac:dyDescent="0.2">
      <c r="A56" s="5" t="s">
        <v>25</v>
      </c>
      <c r="B56" s="8">
        <f t="shared" si="11"/>
        <v>0.57379400000000003</v>
      </c>
      <c r="C56" s="6">
        <f t="shared" si="10"/>
        <v>7.3510961758582622</v>
      </c>
      <c r="D56" s="6">
        <f t="shared" si="12"/>
        <v>7.9248901758582626</v>
      </c>
      <c r="E56" s="69"/>
      <c r="F56" s="69"/>
      <c r="G56" s="69"/>
      <c r="H56" s="69"/>
      <c r="I56" s="69"/>
      <c r="J56" s="69"/>
      <c r="T56" s="25" t="s">
        <v>101</v>
      </c>
      <c r="U56" s="38">
        <v>0.57379400000000003</v>
      </c>
      <c r="V56" s="38">
        <v>7.3510961758582622</v>
      </c>
      <c r="W56" s="38">
        <v>7.9248901758582626</v>
      </c>
    </row>
    <row r="57" spans="1:23" ht="18.75" customHeight="1" x14ac:dyDescent="0.2">
      <c r="A57" s="5" t="s">
        <v>26</v>
      </c>
      <c r="B57" s="8">
        <f t="shared" si="11"/>
        <v>0.55005300000000001</v>
      </c>
      <c r="C57" s="6">
        <f t="shared" si="10"/>
        <v>7.0900011758582631</v>
      </c>
      <c r="D57" s="6">
        <f t="shared" si="12"/>
        <v>7.6400541758582632</v>
      </c>
      <c r="E57" s="69"/>
      <c r="F57" s="69"/>
      <c r="G57" s="69"/>
      <c r="H57" s="69"/>
      <c r="I57" s="69"/>
      <c r="J57" s="69"/>
      <c r="T57" s="25" t="s">
        <v>102</v>
      </c>
      <c r="U57" s="38">
        <v>0.55005300000000001</v>
      </c>
      <c r="V57" s="38">
        <v>7.0900011758582631</v>
      </c>
      <c r="W57" s="38">
        <v>7.6400541758582632</v>
      </c>
    </row>
    <row r="58" spans="1:23" ht="18.75" customHeight="1" x14ac:dyDescent="0.2">
      <c r="A58" s="5" t="s">
        <v>27</v>
      </c>
      <c r="B58" s="8">
        <f t="shared" si="11"/>
        <v>0.54833600000000005</v>
      </c>
      <c r="C58" s="6">
        <f t="shared" si="10"/>
        <v>6.633538175858261</v>
      </c>
      <c r="D58" s="6">
        <f t="shared" si="12"/>
        <v>7.1818741758582609</v>
      </c>
      <c r="E58" s="69"/>
      <c r="F58" s="69"/>
      <c r="G58" s="69"/>
      <c r="H58" s="69"/>
      <c r="I58" s="69"/>
      <c r="J58" s="69"/>
      <c r="T58" s="25" t="s">
        <v>103</v>
      </c>
      <c r="U58" s="38">
        <v>0.54833600000000005</v>
      </c>
      <c r="V58" s="38">
        <v>6.633538175858261</v>
      </c>
      <c r="W58" s="38">
        <v>7.1818741758582609</v>
      </c>
    </row>
    <row r="59" spans="1:23" ht="18.75" customHeight="1" x14ac:dyDescent="0.2">
      <c r="A59" s="5" t="s">
        <v>28</v>
      </c>
      <c r="B59" s="8">
        <f t="shared" si="11"/>
        <v>0.58560299999999998</v>
      </c>
      <c r="C59" s="6">
        <f t="shared" si="10"/>
        <v>7.029552175858262</v>
      </c>
      <c r="D59" s="6">
        <f t="shared" si="12"/>
        <v>7.6151551758582618</v>
      </c>
      <c r="E59" s="69"/>
      <c r="F59" s="69"/>
      <c r="G59" s="69"/>
      <c r="H59" s="69"/>
      <c r="I59" s="69"/>
      <c r="J59" s="69"/>
      <c r="T59" s="25" t="s">
        <v>104</v>
      </c>
      <c r="U59" s="38">
        <v>0.58560299999999998</v>
      </c>
      <c r="V59" s="38">
        <v>7.029552175858262</v>
      </c>
      <c r="W59" s="38">
        <v>7.6151551758582618</v>
      </c>
    </row>
    <row r="60" spans="1:23" ht="18.75" customHeight="1" x14ac:dyDescent="0.2">
      <c r="A60" s="5" t="s">
        <v>29</v>
      </c>
      <c r="B60" s="8">
        <f t="shared" si="11"/>
        <v>0.36913799999999997</v>
      </c>
      <c r="C60" s="6">
        <f t="shared" si="10"/>
        <v>7.123856175858263</v>
      </c>
      <c r="D60" s="6">
        <f t="shared" si="12"/>
        <v>7.4929941758582626</v>
      </c>
      <c r="E60" s="69"/>
      <c r="F60" s="69"/>
      <c r="G60" s="69"/>
      <c r="H60" s="69"/>
      <c r="I60" s="69"/>
      <c r="J60" s="69"/>
      <c r="T60" s="25" t="s">
        <v>105</v>
      </c>
      <c r="U60" s="38">
        <v>0.36913799999999997</v>
      </c>
      <c r="V60" s="38">
        <v>7.123856175858263</v>
      </c>
      <c r="W60" s="38">
        <v>7.4929941758582626</v>
      </c>
    </row>
    <row r="61" spans="1:23" ht="18.75" customHeight="1" thickBot="1" x14ac:dyDescent="0.25">
      <c r="A61" s="5" t="s">
        <v>30</v>
      </c>
      <c r="B61" s="8">
        <f t="shared" si="11"/>
        <v>0.66527200000000009</v>
      </c>
      <c r="C61" s="6">
        <f t="shared" si="10"/>
        <v>6.5342341758582618</v>
      </c>
      <c r="D61" s="6">
        <f t="shared" si="12"/>
        <v>7.1995061758582617</v>
      </c>
      <c r="E61" s="69"/>
      <c r="F61" s="69"/>
      <c r="G61" s="69"/>
      <c r="H61" s="69"/>
      <c r="I61" s="69"/>
      <c r="J61" s="69"/>
      <c r="T61" s="25" t="s">
        <v>106</v>
      </c>
      <c r="U61" s="38">
        <v>0.66527200000000009</v>
      </c>
      <c r="V61" s="38">
        <v>6.5342341758582618</v>
      </c>
      <c r="W61" s="38">
        <v>7.1995061758582617</v>
      </c>
    </row>
    <row r="62" spans="1:23" ht="18.75" customHeight="1" thickTop="1" x14ac:dyDescent="0.25">
      <c r="A62" s="11" t="s">
        <v>11</v>
      </c>
      <c r="B62" s="12">
        <f>SUM(B50:B61)</f>
        <v>6.4632469999999991</v>
      </c>
      <c r="C62" s="16">
        <f>SUM(C50:C61)</f>
        <v>90.269737110299133</v>
      </c>
      <c r="D62" s="14">
        <f>SUM(D50:D61)</f>
        <v>96.732984110299142</v>
      </c>
      <c r="E62" s="69"/>
      <c r="F62" s="69"/>
      <c r="G62" s="69"/>
      <c r="H62" s="69"/>
      <c r="I62" s="69"/>
      <c r="J62" s="69"/>
      <c r="T62" s="25" t="s">
        <v>84</v>
      </c>
      <c r="U62" s="38">
        <v>6.4632469999999991</v>
      </c>
      <c r="V62" s="38">
        <v>90.269737110299133</v>
      </c>
      <c r="W62" s="38">
        <v>96.732984110299128</v>
      </c>
    </row>
    <row r="63" spans="1:23" ht="18.75" customHeight="1" thickBot="1" x14ac:dyDescent="0.25">
      <c r="A63" s="10"/>
      <c r="B63" s="9">
        <f>+B62/D62</f>
        <v>6.6815337699396571E-2</v>
      </c>
      <c r="C63" s="18">
        <f>+C62/D62</f>
        <v>0.93318466230060337</v>
      </c>
      <c r="D63" s="15"/>
      <c r="E63" s="69"/>
      <c r="F63" s="69"/>
      <c r="G63" s="69"/>
      <c r="H63" s="69"/>
      <c r="I63" s="69"/>
      <c r="J63" s="69"/>
    </row>
    <row r="64" spans="1:23" ht="18.75" customHeight="1" x14ac:dyDescent="0.2">
      <c r="A64" s="69"/>
      <c r="B64" s="69"/>
      <c r="C64" s="69"/>
      <c r="D64" s="69"/>
      <c r="E64" s="69"/>
      <c r="F64" s="69"/>
      <c r="G64" s="69"/>
      <c r="H64" s="69"/>
      <c r="I64" s="69"/>
      <c r="J64" s="69"/>
    </row>
    <row r="65" spans="1:25" ht="18.75" customHeight="1" x14ac:dyDescent="0.2">
      <c r="A65" s="69"/>
      <c r="B65" s="69"/>
      <c r="C65" s="69"/>
      <c r="D65" s="69"/>
      <c r="E65" s="69"/>
      <c r="F65" s="69"/>
      <c r="G65" s="69"/>
      <c r="H65" s="69"/>
      <c r="I65" s="69"/>
      <c r="J65" s="69"/>
    </row>
    <row r="66" spans="1:25" x14ac:dyDescent="0.2">
      <c r="A66" s="69"/>
      <c r="B66" s="69"/>
      <c r="C66" s="69"/>
      <c r="D66" s="69"/>
      <c r="T66" s="297" t="s">
        <v>85</v>
      </c>
      <c r="U66" s="25" t="s">
        <v>87</v>
      </c>
      <c r="Y66" s="298"/>
    </row>
    <row r="67" spans="1:25" x14ac:dyDescent="0.2">
      <c r="A67" s="160" t="s">
        <v>73</v>
      </c>
      <c r="B67" s="69"/>
      <c r="C67" s="69"/>
      <c r="D67" s="69"/>
      <c r="E67" s="69"/>
      <c r="F67" s="69"/>
      <c r="G67" s="69"/>
      <c r="H67" s="69"/>
      <c r="I67" s="69"/>
      <c r="J67" s="69"/>
      <c r="Y67" s="298"/>
    </row>
    <row r="68" spans="1:25" ht="13.5" thickBot="1" x14ac:dyDescent="0.25">
      <c r="A68" s="69"/>
      <c r="B68" s="69"/>
      <c r="C68" s="69"/>
      <c r="D68" s="69"/>
      <c r="E68" s="69"/>
      <c r="F68" s="69"/>
      <c r="G68" s="69"/>
      <c r="H68" s="69"/>
      <c r="I68" s="69"/>
      <c r="J68" s="69"/>
      <c r="U68" s="25" t="s">
        <v>34</v>
      </c>
      <c r="V68" s="25" t="s">
        <v>90</v>
      </c>
    </row>
    <row r="69" spans="1:25" ht="12.75" customHeight="1" x14ac:dyDescent="0.2">
      <c r="A69" s="339" t="s">
        <v>47</v>
      </c>
      <c r="B69" s="329" t="s">
        <v>2</v>
      </c>
      <c r="C69" s="330"/>
      <c r="D69" s="331"/>
      <c r="E69" s="321" t="s">
        <v>12</v>
      </c>
      <c r="F69" s="325"/>
      <c r="G69" s="325"/>
      <c r="H69" s="321" t="s">
        <v>48</v>
      </c>
      <c r="I69" s="322"/>
      <c r="J69" s="327" t="s">
        <v>51</v>
      </c>
      <c r="U69" s="25" t="s">
        <v>2</v>
      </c>
      <c r="W69" s="25" t="s">
        <v>3</v>
      </c>
      <c r="Y69" s="25" t="s">
        <v>86</v>
      </c>
    </row>
    <row r="70" spans="1:25" ht="25.5" x14ac:dyDescent="0.2">
      <c r="A70" s="340"/>
      <c r="B70" s="240" t="s">
        <v>53</v>
      </c>
      <c r="C70" s="241" t="s">
        <v>52</v>
      </c>
      <c r="D70" s="234" t="s">
        <v>32</v>
      </c>
      <c r="E70" s="240" t="s">
        <v>53</v>
      </c>
      <c r="F70" s="241" t="s">
        <v>52</v>
      </c>
      <c r="G70" s="234" t="s">
        <v>32</v>
      </c>
      <c r="H70" s="240" t="s">
        <v>53</v>
      </c>
      <c r="I70" s="235" t="s">
        <v>52</v>
      </c>
      <c r="J70" s="328"/>
      <c r="T70" s="25" t="s">
        <v>94</v>
      </c>
      <c r="U70" s="25" t="s">
        <v>91</v>
      </c>
      <c r="V70" s="25" t="s">
        <v>107</v>
      </c>
      <c r="W70" s="25" t="s">
        <v>91</v>
      </c>
      <c r="X70" s="25" t="s">
        <v>107</v>
      </c>
    </row>
    <row r="71" spans="1:25" ht="16.5" customHeight="1" x14ac:dyDescent="0.2">
      <c r="A71" s="137" t="s">
        <v>19</v>
      </c>
      <c r="B71" s="161">
        <f>+U71</f>
        <v>456.48195184545398</v>
      </c>
      <c r="C71" s="139">
        <f t="shared" ref="C71:C82" si="13">+V71</f>
        <v>1.097675</v>
      </c>
      <c r="D71" s="162">
        <f>SUM(B71:C71)</f>
        <v>457.57962684545396</v>
      </c>
      <c r="E71" s="139">
        <f>+W71</f>
        <v>1.1577676838700393</v>
      </c>
      <c r="F71" s="139">
        <f t="shared" ref="F71:F82" si="14">+X71</f>
        <v>9.8952001758582639</v>
      </c>
      <c r="G71" s="141">
        <f>SUM(E71:F71)</f>
        <v>11.052967859728303</v>
      </c>
      <c r="H71" s="161">
        <f>+E71+B71</f>
        <v>457.639719529324</v>
      </c>
      <c r="I71" s="142">
        <f>+F71+C71</f>
        <v>10.992875175858265</v>
      </c>
      <c r="J71" s="291">
        <f>+H71+I71</f>
        <v>468.63259470518227</v>
      </c>
      <c r="T71" s="25" t="s">
        <v>95</v>
      </c>
      <c r="U71" s="38">
        <v>456.48195184545398</v>
      </c>
      <c r="V71" s="38">
        <v>1.097675</v>
      </c>
      <c r="W71" s="38">
        <v>1.1577676838700393</v>
      </c>
      <c r="X71" s="38">
        <v>9.8952001758582639</v>
      </c>
      <c r="Y71" s="38">
        <v>468.63259470518221</v>
      </c>
    </row>
    <row r="72" spans="1:25" ht="16.5" customHeight="1" x14ac:dyDescent="0.2">
      <c r="A72" s="137" t="s">
        <v>20</v>
      </c>
      <c r="B72" s="161">
        <f t="shared" ref="B72:B82" si="15">+U72</f>
        <v>381.05800026574752</v>
      </c>
      <c r="C72" s="139">
        <f t="shared" si="13"/>
        <v>1.033261</v>
      </c>
      <c r="D72" s="140">
        <f t="shared" ref="D72:D82" si="16">SUM(B72:C72)</f>
        <v>382.09126126574751</v>
      </c>
      <c r="E72" s="139">
        <f t="shared" ref="E72:E82" si="17">+W72</f>
        <v>1.2315745213050899</v>
      </c>
      <c r="F72" s="139">
        <f t="shared" si="14"/>
        <v>8.8753311758582623</v>
      </c>
      <c r="G72" s="141">
        <f t="shared" ref="G72:G82" si="18">SUM(E72:F72)</f>
        <v>10.106905697163352</v>
      </c>
      <c r="H72" s="161">
        <f t="shared" ref="H72:H82" si="19">+E72+B72</f>
        <v>382.28957478705263</v>
      </c>
      <c r="I72" s="142">
        <f t="shared" ref="I72:I82" si="20">+F72+C72</f>
        <v>9.9085921758582618</v>
      </c>
      <c r="J72" s="139">
        <f t="shared" ref="J72:J82" si="21">+H72+I72</f>
        <v>392.19816696291088</v>
      </c>
      <c r="T72" s="25" t="s">
        <v>96</v>
      </c>
      <c r="U72" s="38">
        <v>381.05800026574752</v>
      </c>
      <c r="V72" s="38">
        <v>1.033261</v>
      </c>
      <c r="W72" s="38">
        <v>1.2315745213050899</v>
      </c>
      <c r="X72" s="38">
        <v>8.8753311758582623</v>
      </c>
      <c r="Y72" s="38">
        <v>392.19816696291088</v>
      </c>
    </row>
    <row r="73" spans="1:25" ht="16.5" customHeight="1" x14ac:dyDescent="0.2">
      <c r="A73" s="137" t="s">
        <v>21</v>
      </c>
      <c r="B73" s="161">
        <f t="shared" si="15"/>
        <v>325.73414244486003</v>
      </c>
      <c r="C73" s="139">
        <f t="shared" si="13"/>
        <v>0.57752899999999996</v>
      </c>
      <c r="D73" s="140">
        <f t="shared" si="16"/>
        <v>326.31167144486005</v>
      </c>
      <c r="E73" s="139">
        <f t="shared" si="17"/>
        <v>1.0664608050889313</v>
      </c>
      <c r="F73" s="139">
        <f t="shared" si="14"/>
        <v>7.6467401758582607</v>
      </c>
      <c r="G73" s="141">
        <f t="shared" si="18"/>
        <v>8.7132009809471924</v>
      </c>
      <c r="H73" s="161">
        <f t="shared" si="19"/>
        <v>326.80060324994895</v>
      </c>
      <c r="I73" s="142">
        <f t="shared" si="20"/>
        <v>8.2242691758582609</v>
      </c>
      <c r="J73" s="139">
        <f t="shared" si="21"/>
        <v>335.02487242580719</v>
      </c>
      <c r="T73" s="25" t="s">
        <v>97</v>
      </c>
      <c r="U73" s="38">
        <v>325.73414244486003</v>
      </c>
      <c r="V73" s="38">
        <v>0.57752899999999996</v>
      </c>
      <c r="W73" s="38">
        <v>1.0664608050889313</v>
      </c>
      <c r="X73" s="38">
        <v>7.6467401758582607</v>
      </c>
      <c r="Y73" s="38">
        <v>335.02487242580725</v>
      </c>
    </row>
    <row r="74" spans="1:25" ht="16.5" customHeight="1" x14ac:dyDescent="0.2">
      <c r="A74" s="137" t="s">
        <v>22</v>
      </c>
      <c r="B74" s="161">
        <f t="shared" si="15"/>
        <v>270.00796985257182</v>
      </c>
      <c r="C74" s="139">
        <f t="shared" si="13"/>
        <v>4.6578999999999995E-2</v>
      </c>
      <c r="D74" s="140">
        <f t="shared" si="16"/>
        <v>270.05454885257183</v>
      </c>
      <c r="E74" s="139">
        <f t="shared" si="17"/>
        <v>0.66354846021280978</v>
      </c>
      <c r="F74" s="139">
        <f t="shared" si="14"/>
        <v>5.3409261758582618</v>
      </c>
      <c r="G74" s="141">
        <f t="shared" si="18"/>
        <v>6.0044746360710715</v>
      </c>
      <c r="H74" s="161">
        <f t="shared" si="19"/>
        <v>270.67151831278466</v>
      </c>
      <c r="I74" s="142">
        <f t="shared" si="20"/>
        <v>5.3875051758582622</v>
      </c>
      <c r="J74" s="139">
        <f t="shared" si="21"/>
        <v>276.05902348864294</v>
      </c>
      <c r="N74" s="224" t="s">
        <v>2</v>
      </c>
      <c r="O74" s="224" t="s">
        <v>12</v>
      </c>
      <c r="T74" s="25" t="s">
        <v>98</v>
      </c>
      <c r="U74" s="38">
        <v>270.00796985257182</v>
      </c>
      <c r="V74" s="38">
        <v>4.6578999999999995E-2</v>
      </c>
      <c r="W74" s="38">
        <v>0.66354846021280978</v>
      </c>
      <c r="X74" s="38">
        <v>5.3409261758582618</v>
      </c>
      <c r="Y74" s="38">
        <v>276.05902348864294</v>
      </c>
    </row>
    <row r="75" spans="1:25" ht="16.5" customHeight="1" x14ac:dyDescent="0.2">
      <c r="A75" s="137" t="s">
        <v>23</v>
      </c>
      <c r="B75" s="161">
        <f t="shared" si="15"/>
        <v>265.25704885515364</v>
      </c>
      <c r="C75" s="139">
        <f t="shared" si="13"/>
        <v>0.13153899999999999</v>
      </c>
      <c r="D75" s="140">
        <f t="shared" si="16"/>
        <v>265.38858785515362</v>
      </c>
      <c r="E75" s="139">
        <f t="shared" si="17"/>
        <v>0.91853080004558185</v>
      </c>
      <c r="F75" s="139">
        <f t="shared" si="14"/>
        <v>5.6759761758582625</v>
      </c>
      <c r="G75" s="141">
        <f t="shared" si="18"/>
        <v>6.5945069759038439</v>
      </c>
      <c r="H75" s="161">
        <f t="shared" si="19"/>
        <v>266.17557965519921</v>
      </c>
      <c r="I75" s="142">
        <f t="shared" si="20"/>
        <v>5.8075151758582626</v>
      </c>
      <c r="J75" s="139">
        <f t="shared" si="21"/>
        <v>271.98309483105749</v>
      </c>
      <c r="M75" s="25" t="s">
        <v>4</v>
      </c>
      <c r="N75" s="26">
        <f>+B83</f>
        <v>3942.5662886201194</v>
      </c>
      <c r="O75" s="26">
        <f>+E83</f>
        <v>13.598952551502048</v>
      </c>
      <c r="P75" s="26">
        <f>SUM(N75:O75)</f>
        <v>3956.1652411716213</v>
      </c>
      <c r="Q75" s="27">
        <f>+N75/P75</f>
        <v>0.99656259237860489</v>
      </c>
      <c r="R75" s="30">
        <f>+O75/P75</f>
        <v>3.4374076213951844E-3</v>
      </c>
      <c r="T75" s="25" t="s">
        <v>99</v>
      </c>
      <c r="U75" s="38">
        <v>265.25704885515364</v>
      </c>
      <c r="V75" s="38">
        <v>0.13153899999999999</v>
      </c>
      <c r="W75" s="38">
        <v>0.91853080004558185</v>
      </c>
      <c r="X75" s="38">
        <v>5.6759761758582625</v>
      </c>
      <c r="Y75" s="38">
        <v>271.98309483105743</v>
      </c>
    </row>
    <row r="76" spans="1:25" ht="16.5" customHeight="1" x14ac:dyDescent="0.2">
      <c r="A76" s="137" t="s">
        <v>24</v>
      </c>
      <c r="B76" s="161">
        <f t="shared" si="15"/>
        <v>306.65723477108793</v>
      </c>
      <c r="C76" s="139">
        <f t="shared" si="13"/>
        <v>0.284468</v>
      </c>
      <c r="D76" s="140">
        <f t="shared" si="16"/>
        <v>306.94170277108793</v>
      </c>
      <c r="E76" s="139">
        <f t="shared" si="17"/>
        <v>0.98672259107977289</v>
      </c>
      <c r="F76" s="139">
        <f t="shared" si="14"/>
        <v>11.073285175858262</v>
      </c>
      <c r="G76" s="141">
        <f t="shared" si="18"/>
        <v>12.060007766938034</v>
      </c>
      <c r="H76" s="161">
        <f t="shared" si="19"/>
        <v>307.64395736216773</v>
      </c>
      <c r="I76" s="142">
        <f t="shared" si="20"/>
        <v>11.357753175858262</v>
      </c>
      <c r="J76" s="139">
        <f t="shared" si="21"/>
        <v>319.00171053802597</v>
      </c>
      <c r="M76" s="25" t="s">
        <v>0</v>
      </c>
      <c r="N76" s="26">
        <f>+C83</f>
        <v>6.4632469999999991</v>
      </c>
      <c r="O76" s="26">
        <f>+F83</f>
        <v>90.269737110299133</v>
      </c>
      <c r="P76" s="26">
        <f>SUM(N76:O76)</f>
        <v>96.732984110299128</v>
      </c>
      <c r="Q76" s="27">
        <f>+N76/P76</f>
        <v>6.6815337699396571E-2</v>
      </c>
      <c r="R76" s="27">
        <f>+O76/P76</f>
        <v>0.93318466230060348</v>
      </c>
      <c r="T76" s="25" t="s">
        <v>100</v>
      </c>
      <c r="U76" s="38">
        <v>306.65723477108793</v>
      </c>
      <c r="V76" s="38">
        <v>0.284468</v>
      </c>
      <c r="W76" s="38">
        <v>0.98672259107977289</v>
      </c>
      <c r="X76" s="38">
        <v>11.073285175858262</v>
      </c>
      <c r="Y76" s="38">
        <v>319.00171053802597</v>
      </c>
    </row>
    <row r="77" spans="1:25" ht="16.5" customHeight="1" x14ac:dyDescent="0.2">
      <c r="A77" s="137" t="s">
        <v>25</v>
      </c>
      <c r="B77" s="161">
        <f t="shared" si="15"/>
        <v>313.65784273513907</v>
      </c>
      <c r="C77" s="139">
        <f t="shared" si="13"/>
        <v>0.57379400000000003</v>
      </c>
      <c r="D77" s="140">
        <f t="shared" si="16"/>
        <v>314.23163673513909</v>
      </c>
      <c r="E77" s="139">
        <f t="shared" si="17"/>
        <v>1.0824245286903129</v>
      </c>
      <c r="F77" s="139">
        <f t="shared" si="14"/>
        <v>7.3510961758582622</v>
      </c>
      <c r="G77" s="141">
        <f t="shared" si="18"/>
        <v>8.4335207045485756</v>
      </c>
      <c r="H77" s="161">
        <f t="shared" si="19"/>
        <v>314.74026726382937</v>
      </c>
      <c r="I77" s="142">
        <f t="shared" si="20"/>
        <v>7.9248901758582626</v>
      </c>
      <c r="J77" s="139">
        <f t="shared" si="21"/>
        <v>322.66515743968762</v>
      </c>
      <c r="N77" s="26">
        <f>SUM(N75:N76)</f>
        <v>3949.0295356201195</v>
      </c>
      <c r="O77" s="26">
        <f>SUM(O75:O76)</f>
        <v>103.86868966180118</v>
      </c>
      <c r="P77" s="26">
        <f>SUM(P75:P76)</f>
        <v>4052.8982252819205</v>
      </c>
      <c r="T77" s="25" t="s">
        <v>101</v>
      </c>
      <c r="U77" s="38">
        <v>313.65784273513907</v>
      </c>
      <c r="V77" s="38">
        <v>0.57379400000000003</v>
      </c>
      <c r="W77" s="38">
        <v>1.0824245286903129</v>
      </c>
      <c r="X77" s="38">
        <v>7.3510961758582622</v>
      </c>
      <c r="Y77" s="38">
        <v>322.66515743968768</v>
      </c>
    </row>
    <row r="78" spans="1:25" ht="16.5" customHeight="1" x14ac:dyDescent="0.2">
      <c r="A78" s="137" t="s">
        <v>26</v>
      </c>
      <c r="B78" s="161">
        <f t="shared" si="15"/>
        <v>333.63557535720878</v>
      </c>
      <c r="C78" s="139">
        <f t="shared" si="13"/>
        <v>0.55005300000000001</v>
      </c>
      <c r="D78" s="140">
        <f t="shared" si="16"/>
        <v>334.18562835720877</v>
      </c>
      <c r="E78" s="139">
        <f t="shared" si="17"/>
        <v>1.2743526180063387</v>
      </c>
      <c r="F78" s="139">
        <f t="shared" si="14"/>
        <v>7.0900011758582631</v>
      </c>
      <c r="G78" s="141">
        <f t="shared" si="18"/>
        <v>8.364353793864602</v>
      </c>
      <c r="H78" s="161">
        <f t="shared" si="19"/>
        <v>334.90992797521511</v>
      </c>
      <c r="I78" s="142">
        <f t="shared" si="20"/>
        <v>7.6400541758582632</v>
      </c>
      <c r="J78" s="139">
        <f t="shared" si="21"/>
        <v>342.54998215107338</v>
      </c>
      <c r="P78" s="26"/>
      <c r="T78" s="25" t="s">
        <v>102</v>
      </c>
      <c r="U78" s="38">
        <v>333.63557535720878</v>
      </c>
      <c r="V78" s="38">
        <v>0.55005300000000001</v>
      </c>
      <c r="W78" s="38">
        <v>1.2743526180063387</v>
      </c>
      <c r="X78" s="38">
        <v>7.0900011758582631</v>
      </c>
      <c r="Y78" s="38">
        <v>342.54998215107338</v>
      </c>
    </row>
    <row r="79" spans="1:25" ht="16.5" customHeight="1" x14ac:dyDescent="0.2">
      <c r="A79" s="137" t="s">
        <v>27</v>
      </c>
      <c r="B79" s="161">
        <f t="shared" si="15"/>
        <v>313.47736863731211</v>
      </c>
      <c r="C79" s="139">
        <f t="shared" si="13"/>
        <v>0.54833600000000005</v>
      </c>
      <c r="D79" s="140">
        <f t="shared" si="16"/>
        <v>314.02570463731212</v>
      </c>
      <c r="E79" s="139">
        <f t="shared" si="17"/>
        <v>1.2623288776193482</v>
      </c>
      <c r="F79" s="139">
        <f t="shared" si="14"/>
        <v>6.633538175858261</v>
      </c>
      <c r="G79" s="141">
        <f t="shared" si="18"/>
        <v>7.895867053477609</v>
      </c>
      <c r="H79" s="161">
        <f t="shared" si="19"/>
        <v>314.73969751493144</v>
      </c>
      <c r="I79" s="142">
        <f t="shared" si="20"/>
        <v>7.1818741758582609</v>
      </c>
      <c r="J79" s="139">
        <f t="shared" si="21"/>
        <v>321.92157169078968</v>
      </c>
      <c r="T79" s="25" t="s">
        <v>103</v>
      </c>
      <c r="U79" s="38">
        <v>313.47736863731211</v>
      </c>
      <c r="V79" s="38">
        <v>0.54833600000000005</v>
      </c>
      <c r="W79" s="38">
        <v>1.2623288776193482</v>
      </c>
      <c r="X79" s="38">
        <v>6.633538175858261</v>
      </c>
      <c r="Y79" s="38">
        <v>321.92157169078968</v>
      </c>
    </row>
    <row r="80" spans="1:25" ht="16.5" customHeight="1" x14ac:dyDescent="0.2">
      <c r="A80" s="137" t="s">
        <v>28</v>
      </c>
      <c r="B80" s="161">
        <f t="shared" si="15"/>
        <v>366.26529075214302</v>
      </c>
      <c r="C80" s="139">
        <f t="shared" si="13"/>
        <v>0.58560299999999998</v>
      </c>
      <c r="D80" s="140">
        <f t="shared" si="16"/>
        <v>366.85089375214301</v>
      </c>
      <c r="E80" s="139">
        <f t="shared" si="17"/>
        <v>1.4717476721395975</v>
      </c>
      <c r="F80" s="139">
        <f t="shared" si="14"/>
        <v>7.029552175858262</v>
      </c>
      <c r="G80" s="141">
        <f t="shared" si="18"/>
        <v>8.5012998479978599</v>
      </c>
      <c r="H80" s="161">
        <f t="shared" si="19"/>
        <v>367.73703842428262</v>
      </c>
      <c r="I80" s="142">
        <f t="shared" si="20"/>
        <v>7.6151551758582618</v>
      </c>
      <c r="J80" s="139">
        <f t="shared" si="21"/>
        <v>375.35219360014088</v>
      </c>
      <c r="N80" s="30">
        <f>+N75/N77</f>
        <v>0.99836333282855905</v>
      </c>
      <c r="O80" s="30">
        <f>+O75/O77</f>
        <v>0.13092446429988236</v>
      </c>
      <c r="T80" s="25" t="s">
        <v>104</v>
      </c>
      <c r="U80" s="38">
        <v>366.26529075214302</v>
      </c>
      <c r="V80" s="38">
        <v>0.58560299999999998</v>
      </c>
      <c r="W80" s="38">
        <v>1.4717476721395975</v>
      </c>
      <c r="X80" s="38">
        <v>7.029552175858262</v>
      </c>
      <c r="Y80" s="38">
        <v>375.35219360014088</v>
      </c>
    </row>
    <row r="81" spans="1:25" ht="16.5" customHeight="1" x14ac:dyDescent="0.2">
      <c r="A81" s="137" t="s">
        <v>29</v>
      </c>
      <c r="B81" s="161">
        <f t="shared" si="15"/>
        <v>307.18003807808583</v>
      </c>
      <c r="C81" s="139">
        <f t="shared" si="13"/>
        <v>0.36913799999999997</v>
      </c>
      <c r="D81" s="140">
        <f t="shared" si="16"/>
        <v>307.54917607808585</v>
      </c>
      <c r="E81" s="139">
        <f t="shared" si="17"/>
        <v>1.2767808698166008</v>
      </c>
      <c r="F81" s="139">
        <f t="shared" si="14"/>
        <v>7.123856175858263</v>
      </c>
      <c r="G81" s="141">
        <f t="shared" si="18"/>
        <v>8.4006370456748645</v>
      </c>
      <c r="H81" s="161">
        <f t="shared" si="19"/>
        <v>308.45681894790243</v>
      </c>
      <c r="I81" s="142">
        <f t="shared" si="20"/>
        <v>7.4929941758582626</v>
      </c>
      <c r="J81" s="139">
        <f t="shared" si="21"/>
        <v>315.94981312376069</v>
      </c>
      <c r="N81" s="30">
        <f>+N76/N77</f>
        <v>1.6366671714409119E-3</v>
      </c>
      <c r="O81" s="30">
        <f>+O76/O77</f>
        <v>0.86907553570011764</v>
      </c>
      <c r="T81" s="25" t="s">
        <v>105</v>
      </c>
      <c r="U81" s="38">
        <v>307.18003807808583</v>
      </c>
      <c r="V81" s="38">
        <v>0.36913799999999997</v>
      </c>
      <c r="W81" s="38">
        <v>1.2767808698166008</v>
      </c>
      <c r="X81" s="38">
        <v>7.123856175858263</v>
      </c>
      <c r="Y81" s="38">
        <v>315.94981312376069</v>
      </c>
    </row>
    <row r="82" spans="1:25" ht="16.5" customHeight="1" thickBot="1" x14ac:dyDescent="0.25">
      <c r="A82" s="163" t="s">
        <v>30</v>
      </c>
      <c r="B82" s="164">
        <f t="shared" si="15"/>
        <v>303.15382502535522</v>
      </c>
      <c r="C82" s="165">
        <f t="shared" si="13"/>
        <v>0.66527200000000009</v>
      </c>
      <c r="D82" s="166">
        <f t="shared" si="16"/>
        <v>303.81909702535523</v>
      </c>
      <c r="E82" s="165">
        <f t="shared" si="17"/>
        <v>1.2067131236276238</v>
      </c>
      <c r="F82" s="167">
        <f t="shared" si="14"/>
        <v>6.5342341758582618</v>
      </c>
      <c r="G82" s="168">
        <f t="shared" si="18"/>
        <v>7.7409472994858852</v>
      </c>
      <c r="H82" s="164">
        <f t="shared" si="19"/>
        <v>304.36053814898287</v>
      </c>
      <c r="I82" s="169">
        <f t="shared" si="20"/>
        <v>7.1995061758582617</v>
      </c>
      <c r="J82" s="165">
        <f t="shared" si="21"/>
        <v>311.56004432484116</v>
      </c>
      <c r="T82" s="25" t="s">
        <v>106</v>
      </c>
      <c r="U82" s="38">
        <v>303.15382502535522</v>
      </c>
      <c r="V82" s="38">
        <v>0.66527200000000009</v>
      </c>
      <c r="W82" s="38">
        <v>1.2067131236276238</v>
      </c>
      <c r="X82" s="38">
        <v>6.5342341758582618</v>
      </c>
      <c r="Y82" s="38">
        <v>311.56004432484116</v>
      </c>
    </row>
    <row r="83" spans="1:25" ht="16.5" customHeight="1" thickTop="1" x14ac:dyDescent="0.25">
      <c r="A83" s="170" t="s">
        <v>11</v>
      </c>
      <c r="B83" s="171">
        <f t="shared" ref="B83:J83" si="22">SUM(B71:B82)</f>
        <v>3942.5662886201194</v>
      </c>
      <c r="C83" s="172">
        <f t="shared" si="22"/>
        <v>6.4632469999999991</v>
      </c>
      <c r="D83" s="173">
        <f t="shared" si="22"/>
        <v>3949.0295356201191</v>
      </c>
      <c r="E83" s="172">
        <f t="shared" si="22"/>
        <v>13.598952551502048</v>
      </c>
      <c r="F83" s="172">
        <f t="shared" si="22"/>
        <v>90.269737110299133</v>
      </c>
      <c r="G83" s="174">
        <f t="shared" si="22"/>
        <v>103.8686896618012</v>
      </c>
      <c r="H83" s="171">
        <f t="shared" si="22"/>
        <v>3956.1652411716209</v>
      </c>
      <c r="I83" s="175">
        <f t="shared" si="22"/>
        <v>96.732984110299142</v>
      </c>
      <c r="J83" s="292">
        <f t="shared" si="22"/>
        <v>4052.8982252819205</v>
      </c>
      <c r="T83" s="25" t="s">
        <v>84</v>
      </c>
      <c r="U83" s="38">
        <v>3942.5662886201189</v>
      </c>
      <c r="V83" s="38">
        <v>6.4632469999999991</v>
      </c>
      <c r="W83" s="38">
        <v>13.598952551502046</v>
      </c>
      <c r="X83" s="38">
        <v>90.269737110299133</v>
      </c>
      <c r="Y83" s="38">
        <v>4052.8982252819201</v>
      </c>
    </row>
    <row r="84" spans="1:25" ht="16.5" customHeight="1" thickBot="1" x14ac:dyDescent="0.25">
      <c r="A84" s="150"/>
      <c r="B84" s="176">
        <f>+B83/$D$83</f>
        <v>0.99836333282855916</v>
      </c>
      <c r="C84" s="152">
        <f>+C83/$D$83</f>
        <v>1.6366671714409121E-3</v>
      </c>
      <c r="D84" s="153"/>
      <c r="E84" s="152">
        <f>+E83/$G$83</f>
        <v>0.13092446429988233</v>
      </c>
      <c r="F84" s="152">
        <f>+F83/$G$83</f>
        <v>0.86907553570011753</v>
      </c>
      <c r="G84" s="154"/>
      <c r="H84" s="177">
        <f>+H83/$J$83</f>
        <v>0.97613239249214778</v>
      </c>
      <c r="I84" s="156">
        <f>+I83/$J$83</f>
        <v>2.3867607507852082E-2</v>
      </c>
      <c r="J84" s="290"/>
    </row>
    <row r="85" spans="1:25" ht="16.5" customHeight="1" x14ac:dyDescent="0.2">
      <c r="A85" s="69"/>
      <c r="B85" s="69"/>
      <c r="C85" s="69"/>
      <c r="D85" s="69"/>
      <c r="E85" s="69"/>
      <c r="F85" s="69"/>
      <c r="G85" s="69"/>
      <c r="H85" s="69"/>
      <c r="I85" s="69"/>
      <c r="J85" s="69"/>
    </row>
    <row r="86" spans="1:25" ht="16.5" customHeight="1" x14ac:dyDescent="0.2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25" ht="16.5" customHeight="1" x14ac:dyDescent="0.2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25" ht="16.5" customHeight="1" x14ac:dyDescent="0.2">
      <c r="A88" s="69"/>
      <c r="B88" s="69"/>
      <c r="C88" s="69"/>
      <c r="D88" s="69"/>
      <c r="E88" s="69"/>
      <c r="F88" s="69"/>
      <c r="G88" s="69"/>
      <c r="H88" s="69"/>
      <c r="I88" s="69"/>
      <c r="J88" s="69"/>
    </row>
    <row r="89" spans="1:25" ht="16.5" customHeight="1" x14ac:dyDescent="0.2">
      <c r="A89" s="69"/>
      <c r="B89" s="69"/>
      <c r="C89" s="69"/>
      <c r="D89" s="69"/>
      <c r="E89" s="69"/>
      <c r="F89" s="69"/>
      <c r="G89" s="69"/>
      <c r="H89" s="69"/>
      <c r="I89" s="69"/>
      <c r="J89" s="69"/>
    </row>
    <row r="90" spans="1:25" ht="16.5" customHeight="1" x14ac:dyDescent="0.2">
      <c r="A90" s="69"/>
      <c r="B90" s="69"/>
      <c r="C90" s="69"/>
      <c r="D90" s="69"/>
      <c r="E90" s="69"/>
      <c r="F90" s="69"/>
      <c r="G90" s="69"/>
      <c r="H90" s="69"/>
      <c r="I90" s="69"/>
      <c r="J90" s="69"/>
    </row>
    <row r="91" spans="1:25" ht="16.5" customHeight="1" x14ac:dyDescent="0.2">
      <c r="A91" s="69"/>
      <c r="B91" s="69"/>
      <c r="C91" s="69"/>
      <c r="D91" s="69"/>
      <c r="E91" s="69"/>
      <c r="F91" s="69"/>
      <c r="G91" s="69"/>
      <c r="H91" s="69"/>
      <c r="I91" s="69"/>
      <c r="J91" s="69"/>
    </row>
    <row r="92" spans="1:25" ht="16.5" customHeight="1" x14ac:dyDescent="0.2">
      <c r="A92" s="69"/>
      <c r="B92" s="69"/>
      <c r="C92" s="69"/>
      <c r="D92" s="69"/>
      <c r="E92" s="69"/>
      <c r="F92" s="69"/>
      <c r="G92" s="69"/>
      <c r="H92" s="69"/>
      <c r="I92" s="69"/>
      <c r="J92" s="69"/>
      <c r="N92" s="224" t="s">
        <v>2</v>
      </c>
      <c r="O92" s="224" t="s">
        <v>12</v>
      </c>
    </row>
    <row r="93" spans="1:25" ht="16.5" customHeight="1" x14ac:dyDescent="0.2">
      <c r="A93" s="69"/>
      <c r="B93" s="69"/>
      <c r="C93" s="69"/>
      <c r="D93" s="69"/>
      <c r="E93" s="69"/>
      <c r="F93" s="69"/>
      <c r="G93" s="69"/>
      <c r="H93" s="69"/>
      <c r="I93" s="69"/>
      <c r="J93" s="69"/>
      <c r="N93" s="26">
        <f>+H83</f>
        <v>3956.1652411716209</v>
      </c>
      <c r="O93" s="26">
        <f>+I83</f>
        <v>96.732984110299142</v>
      </c>
      <c r="P93" s="26">
        <f>SUM(N93:O93)</f>
        <v>4052.8982252819201</v>
      </c>
    </row>
    <row r="94" spans="1:25" ht="16.5" customHeight="1" x14ac:dyDescent="0.2">
      <c r="A94" s="69"/>
      <c r="B94" s="69"/>
      <c r="C94" s="69"/>
      <c r="D94" s="69"/>
      <c r="E94" s="69"/>
      <c r="F94" s="69"/>
      <c r="G94" s="69"/>
      <c r="H94" s="69"/>
      <c r="I94" s="69"/>
      <c r="J94" s="69"/>
      <c r="N94" s="27">
        <f>+N93/P93</f>
        <v>0.97613239249214789</v>
      </c>
      <c r="O94" s="27">
        <f>+O93/P93</f>
        <v>2.3867607507852082E-2</v>
      </c>
    </row>
    <row r="95" spans="1:25" ht="16.5" customHeight="1" x14ac:dyDescent="0.2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25" ht="16.5" customHeight="1" x14ac:dyDescent="0.2">
      <c r="A96" s="69"/>
      <c r="B96" s="69"/>
      <c r="C96" s="69"/>
      <c r="D96" s="69"/>
      <c r="E96" s="69"/>
      <c r="F96" s="69"/>
      <c r="G96" s="69"/>
      <c r="H96" s="69"/>
      <c r="I96" s="69"/>
      <c r="J96" s="69"/>
    </row>
    <row r="97" spans="1:27" ht="16.5" customHeight="1" x14ac:dyDescent="0.2">
      <c r="A97" s="69"/>
      <c r="B97" s="69"/>
      <c r="C97" s="69"/>
      <c r="D97" s="69"/>
      <c r="E97" s="69"/>
      <c r="F97" s="69"/>
      <c r="G97" s="69"/>
      <c r="H97" s="69"/>
      <c r="I97" s="69"/>
      <c r="J97" s="69"/>
    </row>
    <row r="98" spans="1:27" ht="16.5" customHeight="1" x14ac:dyDescent="0.2">
      <c r="A98" s="69"/>
      <c r="B98" s="69"/>
      <c r="C98" s="69"/>
      <c r="D98" s="69"/>
      <c r="E98" s="69"/>
      <c r="F98" s="69"/>
      <c r="G98" s="69"/>
      <c r="H98" s="69"/>
      <c r="I98" s="69"/>
      <c r="J98" s="69"/>
    </row>
    <row r="99" spans="1:27" ht="16.5" customHeight="1" x14ac:dyDescent="0.2">
      <c r="A99" s="69"/>
      <c r="B99" s="69"/>
      <c r="C99" s="69"/>
      <c r="D99" s="69"/>
      <c r="E99" s="69"/>
      <c r="F99" s="69"/>
      <c r="G99" s="69"/>
      <c r="H99" s="69"/>
      <c r="I99" s="69"/>
      <c r="J99" s="69"/>
    </row>
    <row r="100" spans="1:27" ht="16.5" customHeight="1" x14ac:dyDescent="0.2">
      <c r="A100" s="69"/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27" ht="16.5" customHeight="1" x14ac:dyDescent="0.2">
      <c r="A101" s="69"/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1:27" ht="16.5" customHeight="1" x14ac:dyDescent="0.2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Q102" s="27">
        <f>+N18/N20</f>
        <v>0.8542581189627928</v>
      </c>
      <c r="R102" s="27">
        <f>+O18/O20</f>
        <v>0.37302456820762164</v>
      </c>
      <c r="S102" s="27"/>
    </row>
    <row r="103" spans="1:27" ht="16.5" customHeight="1" x14ac:dyDescent="0.2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Q103" s="27">
        <f>+N19/N20</f>
        <v>0.14574188103720728</v>
      </c>
      <c r="R103" s="27">
        <f>+O19/O20</f>
        <v>0.62697543179237836</v>
      </c>
      <c r="S103" s="31"/>
    </row>
    <row r="104" spans="1:27" ht="16.5" customHeight="1" x14ac:dyDescent="0.2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Q104" s="26"/>
    </row>
    <row r="105" spans="1:27" ht="16.5" customHeight="1" x14ac:dyDescent="0.2">
      <c r="A105" s="69"/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1:27" ht="16.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69"/>
    </row>
    <row r="107" spans="1:27" ht="16.5" customHeight="1" x14ac:dyDescent="0.25">
      <c r="A107" s="78" t="s">
        <v>74</v>
      </c>
      <c r="B107" s="72"/>
      <c r="C107" s="72"/>
      <c r="D107" s="72"/>
      <c r="E107" s="72"/>
      <c r="F107" s="72"/>
      <c r="G107" s="72"/>
      <c r="H107" s="72"/>
      <c r="I107" s="72"/>
      <c r="J107" s="69"/>
      <c r="T107" s="297" t="s">
        <v>85</v>
      </c>
      <c r="U107" s="25" t="s">
        <v>88</v>
      </c>
    </row>
    <row r="108" spans="1:27" ht="16.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69"/>
      <c r="T108" s="297" t="s">
        <v>90</v>
      </c>
      <c r="U108" s="25" t="s">
        <v>83</v>
      </c>
      <c r="Y108" s="298"/>
    </row>
    <row r="109" spans="1:27" ht="16.5" customHeight="1" thickBot="1" x14ac:dyDescent="0.25">
      <c r="A109" s="72"/>
      <c r="B109" s="69"/>
      <c r="C109" s="69"/>
      <c r="D109" s="69"/>
      <c r="E109" s="69"/>
      <c r="F109" s="69"/>
      <c r="G109" s="69"/>
      <c r="H109" s="69"/>
      <c r="I109" s="69"/>
      <c r="J109" s="69"/>
      <c r="Y109" s="298"/>
    </row>
    <row r="110" spans="1:27" s="17" customFormat="1" ht="21.75" customHeight="1" x14ac:dyDescent="0.2">
      <c r="A110" s="318" t="s">
        <v>13</v>
      </c>
      <c r="B110" s="341" t="s">
        <v>63</v>
      </c>
      <c r="C110" s="342"/>
      <c r="D110" s="342"/>
      <c r="E110" s="342"/>
      <c r="F110" s="342"/>
      <c r="G110" s="342"/>
      <c r="H110" s="342"/>
      <c r="I110" s="342"/>
      <c r="J110" s="343"/>
      <c r="K110" s="32"/>
      <c r="L110" s="32"/>
      <c r="M110" s="32"/>
      <c r="N110" s="32"/>
      <c r="O110" s="32"/>
      <c r="P110" s="32"/>
      <c r="Q110" s="32"/>
      <c r="R110" s="32"/>
      <c r="S110" s="32"/>
      <c r="T110" s="25"/>
      <c r="U110" s="25" t="s">
        <v>34</v>
      </c>
      <c r="V110" s="25" t="s">
        <v>59</v>
      </c>
      <c r="W110" s="25"/>
      <c r="X110" s="25"/>
      <c r="Y110" s="25"/>
      <c r="Z110" s="25"/>
      <c r="AA110" s="25"/>
    </row>
    <row r="111" spans="1:27" s="17" customFormat="1" ht="33.75" customHeight="1" x14ac:dyDescent="0.2">
      <c r="A111" s="319"/>
      <c r="B111" s="242" t="s">
        <v>2</v>
      </c>
      <c r="C111" s="243"/>
      <c r="D111" s="244" t="s">
        <v>55</v>
      </c>
      <c r="E111" s="245" t="s">
        <v>12</v>
      </c>
      <c r="F111" s="246"/>
      <c r="G111" s="247" t="s">
        <v>54</v>
      </c>
      <c r="H111" s="248" t="s">
        <v>56</v>
      </c>
      <c r="I111" s="246"/>
      <c r="J111" s="344" t="s">
        <v>46</v>
      </c>
      <c r="K111" s="32"/>
      <c r="L111" s="32"/>
      <c r="M111" s="32"/>
      <c r="N111" s="32"/>
      <c r="O111" s="32"/>
      <c r="P111" s="32"/>
      <c r="Q111" s="32"/>
      <c r="R111" s="32"/>
      <c r="S111" s="32"/>
      <c r="T111" s="25"/>
      <c r="U111" s="25" t="s">
        <v>2</v>
      </c>
      <c r="V111" s="25"/>
      <c r="W111" s="25" t="s">
        <v>92</v>
      </c>
      <c r="X111" s="25" t="s">
        <v>3</v>
      </c>
      <c r="Y111" s="25"/>
      <c r="Z111" s="25" t="s">
        <v>93</v>
      </c>
      <c r="AA111" s="25" t="s">
        <v>86</v>
      </c>
    </row>
    <row r="112" spans="1:27" s="17" customFormat="1" ht="18.75" customHeight="1" x14ac:dyDescent="0.2">
      <c r="A112" s="320"/>
      <c r="B112" s="233" t="s">
        <v>8</v>
      </c>
      <c r="C112" s="241" t="s">
        <v>9</v>
      </c>
      <c r="D112" s="249"/>
      <c r="E112" s="250" t="s">
        <v>8</v>
      </c>
      <c r="F112" s="251" t="s">
        <v>9</v>
      </c>
      <c r="G112" s="252"/>
      <c r="H112" s="233" t="s">
        <v>8</v>
      </c>
      <c r="I112" s="234" t="s">
        <v>9</v>
      </c>
      <c r="J112" s="345"/>
      <c r="K112" s="32"/>
      <c r="L112" s="32"/>
      <c r="M112" s="32"/>
      <c r="N112" s="32"/>
      <c r="O112" s="32"/>
      <c r="P112" s="32"/>
      <c r="Q112" s="32"/>
      <c r="R112" s="32"/>
      <c r="S112" s="32"/>
      <c r="T112" s="25" t="s">
        <v>94</v>
      </c>
      <c r="U112" s="25" t="s">
        <v>109</v>
      </c>
      <c r="V112" s="25" t="s">
        <v>110</v>
      </c>
      <c r="W112" s="25"/>
      <c r="X112" s="25" t="s">
        <v>109</v>
      </c>
      <c r="Y112" s="25" t="s">
        <v>110</v>
      </c>
      <c r="Z112" s="25"/>
      <c r="AA112" s="25"/>
    </row>
    <row r="113" spans="1:27" s="17" customFormat="1" x14ac:dyDescent="0.2">
      <c r="A113" s="178" t="s">
        <v>19</v>
      </c>
      <c r="B113" s="83">
        <f>+U113</f>
        <v>49.623359950393649</v>
      </c>
      <c r="C113" s="179">
        <f t="shared" ref="C113:C124" si="23">+V113</f>
        <v>177.36817320569344</v>
      </c>
      <c r="D113" s="180">
        <f>SUM(B113:C113)</f>
        <v>226.99153315608709</v>
      </c>
      <c r="E113" s="91">
        <f>+X113</f>
        <v>1.1067958844817969</v>
      </c>
      <c r="F113" s="91">
        <f t="shared" ref="F113:F124" si="24">+Y113</f>
        <v>3.4396947368309427</v>
      </c>
      <c r="G113" s="181">
        <f>SUM(E113:F113)</f>
        <v>4.5464906213127394</v>
      </c>
      <c r="H113" s="182">
        <f>+B113+E113</f>
        <v>50.730155834875447</v>
      </c>
      <c r="I113" s="182">
        <f>+F113+C113</f>
        <v>180.80786794252438</v>
      </c>
      <c r="J113" s="293">
        <f>SUM(H113:I113)</f>
        <v>231.53802377739981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25" t="s">
        <v>95</v>
      </c>
      <c r="U113" s="38">
        <v>49.623359950393649</v>
      </c>
      <c r="V113" s="38">
        <v>177.36817320569344</v>
      </c>
      <c r="W113" s="38">
        <v>226.99153315608709</v>
      </c>
      <c r="X113" s="38">
        <v>1.1067958844817969</v>
      </c>
      <c r="Y113" s="38">
        <v>3.4396947368309427</v>
      </c>
      <c r="Z113" s="38">
        <v>4.5464906213127394</v>
      </c>
      <c r="AA113" s="38">
        <v>231.53802377739981</v>
      </c>
    </row>
    <row r="114" spans="1:27" s="17" customFormat="1" x14ac:dyDescent="0.2">
      <c r="A114" s="178" t="s">
        <v>20</v>
      </c>
      <c r="B114" s="91">
        <f t="shared" ref="B114:B124" si="25">+U114</f>
        <v>44.741334267773141</v>
      </c>
      <c r="C114" s="183">
        <f t="shared" si="23"/>
        <v>106.2845848621255</v>
      </c>
      <c r="D114" s="184">
        <f t="shared" ref="D114:D124" si="26">SUM(B114:C114)</f>
        <v>151.02591912989863</v>
      </c>
      <c r="E114" s="91">
        <f t="shared" ref="E114:E124" si="27">+X114</f>
        <v>0.93953356710229796</v>
      </c>
      <c r="F114" s="91">
        <f t="shared" si="24"/>
        <v>3.1399430803988433</v>
      </c>
      <c r="G114" s="185">
        <f t="shared" ref="G114:G124" si="28">SUM(E114:F114)</f>
        <v>4.0794766475011413</v>
      </c>
      <c r="H114" s="186">
        <f t="shared" ref="H114:H124" si="29">+B114+E114</f>
        <v>45.680867834875436</v>
      </c>
      <c r="I114" s="186">
        <f t="shared" ref="I114:I124" si="30">+F114+C114</f>
        <v>109.42452794252434</v>
      </c>
      <c r="J114" s="294">
        <f t="shared" ref="J114:J124" si="31">SUM(H114:I114)</f>
        <v>155.10539577739976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25" t="s">
        <v>96</v>
      </c>
      <c r="U114" s="38">
        <v>44.741334267773141</v>
      </c>
      <c r="V114" s="38">
        <v>106.2845848621255</v>
      </c>
      <c r="W114" s="38">
        <v>151.02591912989863</v>
      </c>
      <c r="X114" s="38">
        <v>0.93953356710229796</v>
      </c>
      <c r="Y114" s="38">
        <v>3.1399430803988433</v>
      </c>
      <c r="Z114" s="38">
        <v>4.0794766475011413</v>
      </c>
      <c r="AA114" s="38">
        <v>155.10539577739976</v>
      </c>
    </row>
    <row r="115" spans="1:27" s="17" customFormat="1" x14ac:dyDescent="0.2">
      <c r="A115" s="178" t="s">
        <v>21</v>
      </c>
      <c r="B115" s="91">
        <f t="shared" si="25"/>
        <v>47.897840739556358</v>
      </c>
      <c r="C115" s="183">
        <f t="shared" si="23"/>
        <v>165.02332131912092</v>
      </c>
      <c r="D115" s="184">
        <f t="shared" si="26"/>
        <v>212.92116205867728</v>
      </c>
      <c r="E115" s="91">
        <f t="shared" si="27"/>
        <v>1.0405110953190808</v>
      </c>
      <c r="F115" s="91">
        <f t="shared" si="24"/>
        <v>3.3084396234034781</v>
      </c>
      <c r="G115" s="185">
        <f t="shared" si="28"/>
        <v>4.3489507187225591</v>
      </c>
      <c r="H115" s="186">
        <f t="shared" si="29"/>
        <v>48.938351834875441</v>
      </c>
      <c r="I115" s="186">
        <f t="shared" si="30"/>
        <v>168.3317609425244</v>
      </c>
      <c r="J115" s="294">
        <f t="shared" si="31"/>
        <v>217.27011277739985</v>
      </c>
      <c r="K115" s="32"/>
      <c r="L115" s="32"/>
      <c r="M115" s="32"/>
      <c r="N115" s="32"/>
      <c r="O115" s="33" t="s">
        <v>12</v>
      </c>
      <c r="P115" s="33" t="s">
        <v>2</v>
      </c>
      <c r="Q115" s="32"/>
      <c r="R115" s="32"/>
      <c r="S115" s="32"/>
      <c r="T115" s="25" t="s">
        <v>97</v>
      </c>
      <c r="U115" s="38">
        <v>47.897840739556358</v>
      </c>
      <c r="V115" s="38">
        <v>165.02332131912092</v>
      </c>
      <c r="W115" s="38">
        <v>212.92116205867728</v>
      </c>
      <c r="X115" s="38">
        <v>1.0405110953190808</v>
      </c>
      <c r="Y115" s="38">
        <v>3.3084396234034781</v>
      </c>
      <c r="Z115" s="38">
        <v>4.3489507187225591</v>
      </c>
      <c r="AA115" s="38">
        <v>217.27011277739985</v>
      </c>
    </row>
    <row r="116" spans="1:27" s="17" customFormat="1" x14ac:dyDescent="0.2">
      <c r="A116" s="178" t="s">
        <v>22</v>
      </c>
      <c r="B116" s="91">
        <f t="shared" si="25"/>
        <v>33.464744956898841</v>
      </c>
      <c r="C116" s="183">
        <f t="shared" si="23"/>
        <v>38.224763774621216</v>
      </c>
      <c r="D116" s="184">
        <f t="shared" si="26"/>
        <v>71.68950873152005</v>
      </c>
      <c r="E116" s="91">
        <f t="shared" si="27"/>
        <v>0.89249887797659389</v>
      </c>
      <c r="F116" s="91">
        <f t="shared" si="24"/>
        <v>1.7528971679031555</v>
      </c>
      <c r="G116" s="185">
        <f t="shared" si="28"/>
        <v>2.6453960458797496</v>
      </c>
      <c r="H116" s="186">
        <f t="shared" si="29"/>
        <v>34.357243834875433</v>
      </c>
      <c r="I116" s="186">
        <f t="shared" si="30"/>
        <v>39.977660942524373</v>
      </c>
      <c r="J116" s="294">
        <f t="shared" si="31"/>
        <v>74.3349047773998</v>
      </c>
      <c r="K116" s="32"/>
      <c r="L116" s="32"/>
      <c r="M116" s="32"/>
      <c r="N116" s="32" t="s">
        <v>8</v>
      </c>
      <c r="O116" s="34">
        <f>+E125</f>
        <v>12.952920233530142</v>
      </c>
      <c r="P116" s="34">
        <f>+B125</f>
        <v>526.75884978497504</v>
      </c>
      <c r="Q116" s="35">
        <f>+O116/O118</f>
        <v>0.23478473869195124</v>
      </c>
      <c r="R116" s="35">
        <f>+P116/P118</f>
        <v>0.23761246846091594</v>
      </c>
      <c r="S116" s="32"/>
      <c r="T116" s="25" t="s">
        <v>98</v>
      </c>
      <c r="U116" s="38">
        <v>33.464744956898841</v>
      </c>
      <c r="V116" s="38">
        <v>38.224763774621216</v>
      </c>
      <c r="W116" s="38">
        <v>71.68950873152005</v>
      </c>
      <c r="X116" s="38">
        <v>0.89249887797659389</v>
      </c>
      <c r="Y116" s="38">
        <v>1.7528971679031555</v>
      </c>
      <c r="Z116" s="38">
        <v>2.6453960458797496</v>
      </c>
      <c r="AA116" s="38">
        <v>74.3349047773998</v>
      </c>
    </row>
    <row r="117" spans="1:27" s="17" customFormat="1" x14ac:dyDescent="0.2">
      <c r="A117" s="178" t="s">
        <v>23</v>
      </c>
      <c r="B117" s="91">
        <f t="shared" si="25"/>
        <v>42.76946344582327</v>
      </c>
      <c r="C117" s="183">
        <f t="shared" si="23"/>
        <v>121.11188685954339</v>
      </c>
      <c r="D117" s="184">
        <f t="shared" si="26"/>
        <v>163.88135030536665</v>
      </c>
      <c r="E117" s="91">
        <f t="shared" si="27"/>
        <v>1.0222253890521615</v>
      </c>
      <c r="F117" s="91">
        <f t="shared" si="24"/>
        <v>2.6944890829809784</v>
      </c>
      <c r="G117" s="185">
        <f t="shared" si="28"/>
        <v>3.7167144720331402</v>
      </c>
      <c r="H117" s="186">
        <f t="shared" si="29"/>
        <v>43.79168883487543</v>
      </c>
      <c r="I117" s="186">
        <f t="shared" si="30"/>
        <v>123.80637594252437</v>
      </c>
      <c r="J117" s="294">
        <f t="shared" si="31"/>
        <v>167.5980647773998</v>
      </c>
      <c r="K117" s="32"/>
      <c r="L117" s="32"/>
      <c r="M117" s="32"/>
      <c r="N117" s="32" t="s">
        <v>9</v>
      </c>
      <c r="O117" s="34">
        <f>+F125</f>
        <v>42.216424697892293</v>
      </c>
      <c r="P117" s="34">
        <f>+C125</f>
        <v>1690.1233416124001</v>
      </c>
      <c r="Q117" s="35">
        <f>+O117/O118</f>
        <v>0.76521526130804873</v>
      </c>
      <c r="R117" s="35">
        <f>+P117/P118</f>
        <v>0.76238753153908401</v>
      </c>
      <c r="S117" s="32"/>
      <c r="T117" s="25" t="s">
        <v>99</v>
      </c>
      <c r="U117" s="38">
        <v>42.76946344582327</v>
      </c>
      <c r="V117" s="38">
        <v>121.11188685954339</v>
      </c>
      <c r="W117" s="38">
        <v>163.88135030536665</v>
      </c>
      <c r="X117" s="38">
        <v>1.0222253890521615</v>
      </c>
      <c r="Y117" s="38">
        <v>2.6944890829809784</v>
      </c>
      <c r="Z117" s="38">
        <v>3.7167144720331402</v>
      </c>
      <c r="AA117" s="38">
        <v>167.59806477739977</v>
      </c>
    </row>
    <row r="118" spans="1:27" s="17" customFormat="1" x14ac:dyDescent="0.2">
      <c r="A118" s="178" t="s">
        <v>24</v>
      </c>
      <c r="B118" s="91">
        <f t="shared" si="25"/>
        <v>43.146469483666564</v>
      </c>
      <c r="C118" s="183">
        <f t="shared" si="23"/>
        <v>167.98283277969028</v>
      </c>
      <c r="D118" s="184">
        <f t="shared" si="26"/>
        <v>211.12930226335686</v>
      </c>
      <c r="E118" s="91">
        <f t="shared" si="27"/>
        <v>1.0419413512088709</v>
      </c>
      <c r="F118" s="91">
        <f t="shared" si="24"/>
        <v>4.5202591628340514</v>
      </c>
      <c r="G118" s="185">
        <f t="shared" si="28"/>
        <v>5.5622005140429227</v>
      </c>
      <c r="H118" s="186">
        <f t="shared" si="29"/>
        <v>44.188410834875434</v>
      </c>
      <c r="I118" s="186">
        <f t="shared" si="30"/>
        <v>172.50309194252435</v>
      </c>
      <c r="J118" s="294">
        <f t="shared" si="31"/>
        <v>216.69150277739979</v>
      </c>
      <c r="K118" s="32"/>
      <c r="L118" s="32"/>
      <c r="M118" s="32"/>
      <c r="N118" s="32"/>
      <c r="O118" s="34">
        <f>SUM(O116:O117)</f>
        <v>55.169344931422437</v>
      </c>
      <c r="P118" s="34">
        <f>SUM(P116:P117)</f>
        <v>2216.8821913973752</v>
      </c>
      <c r="Q118" s="34">
        <f>SUM(O118:P118)</f>
        <v>2272.0515363287977</v>
      </c>
      <c r="R118" s="32"/>
      <c r="S118" s="32"/>
      <c r="T118" s="25" t="s">
        <v>100</v>
      </c>
      <c r="U118" s="38">
        <v>43.146469483666564</v>
      </c>
      <c r="V118" s="38">
        <v>167.98283277969028</v>
      </c>
      <c r="W118" s="38">
        <v>211.12930226335686</v>
      </c>
      <c r="X118" s="38">
        <v>1.0419413512088709</v>
      </c>
      <c r="Y118" s="38">
        <v>4.5202591628340514</v>
      </c>
      <c r="Z118" s="38">
        <v>5.5622005140429227</v>
      </c>
      <c r="AA118" s="38">
        <v>216.69150277739976</v>
      </c>
    </row>
    <row r="119" spans="1:27" s="17" customFormat="1" x14ac:dyDescent="0.2">
      <c r="A119" s="178" t="s">
        <v>25</v>
      </c>
      <c r="B119" s="91">
        <f t="shared" si="25"/>
        <v>44.122006164532287</v>
      </c>
      <c r="C119" s="183">
        <f t="shared" si="23"/>
        <v>193.81031647717759</v>
      </c>
      <c r="D119" s="184">
        <f t="shared" si="26"/>
        <v>237.93232264170987</v>
      </c>
      <c r="E119" s="91">
        <f t="shared" si="27"/>
        <v>1.0364296703431475</v>
      </c>
      <c r="F119" s="91">
        <f t="shared" si="24"/>
        <v>3.7760374653467763</v>
      </c>
      <c r="G119" s="185">
        <f t="shared" si="28"/>
        <v>4.812467135689924</v>
      </c>
      <c r="H119" s="186">
        <f t="shared" si="29"/>
        <v>45.158435834875434</v>
      </c>
      <c r="I119" s="186">
        <f t="shared" si="30"/>
        <v>197.58635394252437</v>
      </c>
      <c r="J119" s="294">
        <f t="shared" si="31"/>
        <v>242.7447897773998</v>
      </c>
      <c r="K119" s="32"/>
      <c r="L119" s="32"/>
      <c r="M119" s="32"/>
      <c r="N119" s="32"/>
      <c r="O119" s="35">
        <f>+O118/Q118</f>
        <v>2.42817313116786E-2</v>
      </c>
      <c r="P119" s="35">
        <f>+P118/Q118</f>
        <v>0.97571826868832134</v>
      </c>
      <c r="Q119" s="32"/>
      <c r="R119" s="32"/>
      <c r="S119" s="32"/>
      <c r="T119" s="25" t="s">
        <v>101</v>
      </c>
      <c r="U119" s="38">
        <v>44.122006164532287</v>
      </c>
      <c r="V119" s="38">
        <v>193.81031647717759</v>
      </c>
      <c r="W119" s="38">
        <v>237.93232264170987</v>
      </c>
      <c r="X119" s="38">
        <v>1.0364296703431475</v>
      </c>
      <c r="Y119" s="38">
        <v>3.7760374653467763</v>
      </c>
      <c r="Z119" s="38">
        <v>4.812467135689924</v>
      </c>
      <c r="AA119" s="38">
        <v>242.7447897773998</v>
      </c>
    </row>
    <row r="120" spans="1:27" s="17" customFormat="1" x14ac:dyDescent="0.2">
      <c r="A120" s="178" t="s">
        <v>26</v>
      </c>
      <c r="B120" s="91">
        <f t="shared" si="25"/>
        <v>40.674017087722532</v>
      </c>
      <c r="C120" s="183">
        <f t="shared" si="23"/>
        <v>147.64139584807157</v>
      </c>
      <c r="D120" s="184">
        <f t="shared" si="26"/>
        <v>188.31541293579409</v>
      </c>
      <c r="E120" s="91">
        <f t="shared" si="27"/>
        <v>1.1203457471529052</v>
      </c>
      <c r="F120" s="91">
        <f t="shared" si="24"/>
        <v>3.8397150944527949</v>
      </c>
      <c r="G120" s="185">
        <f t="shared" si="28"/>
        <v>4.9600608416057002</v>
      </c>
      <c r="H120" s="186">
        <f t="shared" si="29"/>
        <v>41.794362834875436</v>
      </c>
      <c r="I120" s="186">
        <f t="shared" si="30"/>
        <v>151.48111094252437</v>
      </c>
      <c r="J120" s="294">
        <f t="shared" si="31"/>
        <v>193.27547377739981</v>
      </c>
      <c r="K120" s="32"/>
      <c r="L120" s="32"/>
      <c r="M120" s="32"/>
      <c r="N120" s="32"/>
      <c r="O120" s="32"/>
      <c r="P120" s="32"/>
      <c r="Q120" s="32"/>
      <c r="R120" s="32"/>
      <c r="S120" s="32"/>
      <c r="T120" s="25" t="s">
        <v>102</v>
      </c>
      <c r="U120" s="38">
        <v>40.674017087722532</v>
      </c>
      <c r="V120" s="38">
        <v>147.64139584807157</v>
      </c>
      <c r="W120" s="38">
        <v>188.31541293579409</v>
      </c>
      <c r="X120" s="38">
        <v>1.1203457471529052</v>
      </c>
      <c r="Y120" s="38">
        <v>3.8397150944527949</v>
      </c>
      <c r="Z120" s="38">
        <v>4.9600608416057002</v>
      </c>
      <c r="AA120" s="38">
        <v>193.27547377739978</v>
      </c>
    </row>
    <row r="121" spans="1:27" s="17" customFormat="1" x14ac:dyDescent="0.2">
      <c r="A121" s="178" t="s">
        <v>27</v>
      </c>
      <c r="B121" s="91">
        <f t="shared" si="25"/>
        <v>42.893890459969882</v>
      </c>
      <c r="C121" s="183">
        <f t="shared" si="23"/>
        <v>125.86963989841145</v>
      </c>
      <c r="D121" s="184">
        <f t="shared" si="26"/>
        <v>168.76353035838133</v>
      </c>
      <c r="E121" s="91">
        <f t="shared" si="27"/>
        <v>1.1544243749055514</v>
      </c>
      <c r="F121" s="91">
        <f t="shared" si="24"/>
        <v>3.171674044112919</v>
      </c>
      <c r="G121" s="185">
        <f t="shared" si="28"/>
        <v>4.3260984190184706</v>
      </c>
      <c r="H121" s="186">
        <f t="shared" si="29"/>
        <v>44.048314834875434</v>
      </c>
      <c r="I121" s="186">
        <f t="shared" si="30"/>
        <v>129.04131394252437</v>
      </c>
      <c r="J121" s="294">
        <f t="shared" si="31"/>
        <v>173.08962877739981</v>
      </c>
      <c r="K121" s="32"/>
      <c r="L121" s="32"/>
      <c r="M121" s="32"/>
      <c r="N121" s="32"/>
      <c r="O121" s="32"/>
      <c r="P121" s="32"/>
      <c r="Q121" s="32"/>
      <c r="R121" s="32"/>
      <c r="S121" s="32"/>
      <c r="T121" s="25" t="s">
        <v>103</v>
      </c>
      <c r="U121" s="38">
        <v>42.893890459969882</v>
      </c>
      <c r="V121" s="38">
        <v>125.86963989841145</v>
      </c>
      <c r="W121" s="38">
        <v>168.76353035838133</v>
      </c>
      <c r="X121" s="38">
        <v>1.1544243749055514</v>
      </c>
      <c r="Y121" s="38">
        <v>3.171674044112919</v>
      </c>
      <c r="Z121" s="38">
        <v>4.3260984190184706</v>
      </c>
      <c r="AA121" s="38">
        <v>173.08962877739981</v>
      </c>
    </row>
    <row r="122" spans="1:27" s="17" customFormat="1" x14ac:dyDescent="0.2">
      <c r="A122" s="178" t="s">
        <v>28</v>
      </c>
      <c r="B122" s="91">
        <f t="shared" si="25"/>
        <v>47.053450224972622</v>
      </c>
      <c r="C122" s="183">
        <f t="shared" si="23"/>
        <v>152.9842250473007</v>
      </c>
      <c r="D122" s="184">
        <f t="shared" si="26"/>
        <v>200.0376752722733</v>
      </c>
      <c r="E122" s="91">
        <f t="shared" si="27"/>
        <v>1.2285696099028169</v>
      </c>
      <c r="F122" s="91">
        <f t="shared" si="24"/>
        <v>4.3296018952236377</v>
      </c>
      <c r="G122" s="185">
        <f t="shared" si="28"/>
        <v>5.5581715051264542</v>
      </c>
      <c r="H122" s="186">
        <f t="shared" si="29"/>
        <v>48.282019834875442</v>
      </c>
      <c r="I122" s="186">
        <f t="shared" si="30"/>
        <v>157.31382694252434</v>
      </c>
      <c r="J122" s="294">
        <f t="shared" si="31"/>
        <v>205.5958467773998</v>
      </c>
      <c r="K122" s="32"/>
      <c r="L122" s="32"/>
      <c r="M122" s="32"/>
      <c r="N122" s="32"/>
      <c r="O122" s="32"/>
      <c r="P122" s="32"/>
      <c r="Q122" s="32"/>
      <c r="R122" s="32"/>
      <c r="S122" s="32"/>
      <c r="T122" s="25" t="s">
        <v>104</v>
      </c>
      <c r="U122" s="38">
        <v>47.053450224972622</v>
      </c>
      <c r="V122" s="38">
        <v>152.9842250473007</v>
      </c>
      <c r="W122" s="38">
        <v>200.0376752722733</v>
      </c>
      <c r="X122" s="38">
        <v>1.2285696099028169</v>
      </c>
      <c r="Y122" s="38">
        <v>4.3296018952236377</v>
      </c>
      <c r="Z122" s="38">
        <v>5.5581715051264542</v>
      </c>
      <c r="AA122" s="38">
        <v>205.59584677739977</v>
      </c>
    </row>
    <row r="123" spans="1:27" s="17" customFormat="1" x14ac:dyDescent="0.2">
      <c r="A123" s="178" t="s">
        <v>29</v>
      </c>
      <c r="B123" s="91">
        <f t="shared" si="25"/>
        <v>42.116625456909404</v>
      </c>
      <c r="C123" s="183">
        <f t="shared" si="23"/>
        <v>116.67062039381187</v>
      </c>
      <c r="D123" s="184">
        <f t="shared" si="26"/>
        <v>158.78724585072126</v>
      </c>
      <c r="E123" s="91">
        <f t="shared" si="27"/>
        <v>1.2146503779660456</v>
      </c>
      <c r="F123" s="91">
        <f t="shared" si="24"/>
        <v>4.067231548712483</v>
      </c>
      <c r="G123" s="185">
        <f t="shared" si="28"/>
        <v>5.2818819266785288</v>
      </c>
      <c r="H123" s="186">
        <f t="shared" si="29"/>
        <v>43.331275834875449</v>
      </c>
      <c r="I123" s="186">
        <f t="shared" si="30"/>
        <v>120.73785194252436</v>
      </c>
      <c r="J123" s="294">
        <f t="shared" si="31"/>
        <v>164.06912777739981</v>
      </c>
      <c r="K123" s="32"/>
      <c r="L123" s="32"/>
      <c r="M123" s="32"/>
      <c r="N123" s="32"/>
      <c r="O123" s="32"/>
      <c r="P123" s="32"/>
      <c r="Q123" s="32"/>
      <c r="R123" s="32"/>
      <c r="S123" s="32"/>
      <c r="T123" s="25" t="s">
        <v>105</v>
      </c>
      <c r="U123" s="38">
        <v>42.116625456909404</v>
      </c>
      <c r="V123" s="38">
        <v>116.67062039381187</v>
      </c>
      <c r="W123" s="38">
        <v>158.78724585072126</v>
      </c>
      <c r="X123" s="38">
        <v>1.2146503779660456</v>
      </c>
      <c r="Y123" s="38">
        <v>4.067231548712483</v>
      </c>
      <c r="Z123" s="38">
        <v>5.2818819266785288</v>
      </c>
      <c r="AA123" s="38">
        <v>164.06912777739979</v>
      </c>
    </row>
    <row r="124" spans="1:27" s="17" customFormat="1" ht="13.5" thickBot="1" x14ac:dyDescent="0.25">
      <c r="A124" s="178" t="s">
        <v>30</v>
      </c>
      <c r="B124" s="91">
        <f t="shared" si="25"/>
        <v>48.255647546756556</v>
      </c>
      <c r="C124" s="183">
        <f t="shared" si="23"/>
        <v>177.15158114683217</v>
      </c>
      <c r="D124" s="184">
        <f t="shared" si="26"/>
        <v>225.40722869358873</v>
      </c>
      <c r="E124" s="91">
        <f t="shared" si="27"/>
        <v>1.1549942881188748</v>
      </c>
      <c r="F124" s="91">
        <f t="shared" si="24"/>
        <v>4.1764417956922335</v>
      </c>
      <c r="G124" s="185">
        <f t="shared" si="28"/>
        <v>5.3314360838111083</v>
      </c>
      <c r="H124" s="186">
        <f t="shared" si="29"/>
        <v>49.410641834875435</v>
      </c>
      <c r="I124" s="186">
        <f t="shared" si="30"/>
        <v>181.3280229425244</v>
      </c>
      <c r="J124" s="294">
        <f t="shared" si="31"/>
        <v>230.73866477739983</v>
      </c>
      <c r="K124" s="32"/>
      <c r="L124" s="32"/>
      <c r="M124" s="32"/>
      <c r="N124" s="32"/>
      <c r="O124" s="32"/>
      <c r="P124" s="32"/>
      <c r="Q124" s="32"/>
      <c r="R124" s="32"/>
      <c r="S124" s="32"/>
      <c r="T124" s="25" t="s">
        <v>106</v>
      </c>
      <c r="U124" s="38">
        <v>48.255647546756556</v>
      </c>
      <c r="V124" s="38">
        <v>177.15158114683217</v>
      </c>
      <c r="W124" s="38">
        <v>225.40722869358873</v>
      </c>
      <c r="X124" s="38">
        <v>1.1549942881188748</v>
      </c>
      <c r="Y124" s="38">
        <v>4.1764417956922335</v>
      </c>
      <c r="Z124" s="38">
        <v>5.3314360838111083</v>
      </c>
      <c r="AA124" s="38">
        <v>230.73866477739983</v>
      </c>
    </row>
    <row r="125" spans="1:27" s="17" customFormat="1" ht="15.75" thickTop="1" x14ac:dyDescent="0.2">
      <c r="A125" s="187" t="s">
        <v>11</v>
      </c>
      <c r="B125" s="98">
        <f>SUM(B113:B124)</f>
        <v>526.75884978497504</v>
      </c>
      <c r="C125" s="99">
        <f t="shared" ref="C125:J125" si="32">SUM(C113:C124)</f>
        <v>1690.1233416124001</v>
      </c>
      <c r="D125" s="188">
        <f t="shared" si="32"/>
        <v>2216.8821913973752</v>
      </c>
      <c r="E125" s="98">
        <f t="shared" si="32"/>
        <v>12.952920233530142</v>
      </c>
      <c r="F125" s="99">
        <f t="shared" si="32"/>
        <v>42.216424697892293</v>
      </c>
      <c r="G125" s="189">
        <f t="shared" si="32"/>
        <v>55.169344931422437</v>
      </c>
      <c r="H125" s="98">
        <f t="shared" si="32"/>
        <v>539.71177001850515</v>
      </c>
      <c r="I125" s="98">
        <f t="shared" si="32"/>
        <v>1732.3397663102928</v>
      </c>
      <c r="J125" s="295">
        <f t="shared" si="32"/>
        <v>2272.0515363287977</v>
      </c>
      <c r="K125" s="32"/>
      <c r="L125" s="32"/>
      <c r="M125" s="32"/>
      <c r="N125" s="32"/>
      <c r="O125" s="32"/>
      <c r="P125" s="32"/>
      <c r="Q125" s="32"/>
      <c r="R125" s="32"/>
      <c r="S125" s="32"/>
      <c r="T125" s="25" t="s">
        <v>84</v>
      </c>
      <c r="U125" s="38">
        <v>526.75884978497504</v>
      </c>
      <c r="V125" s="38">
        <v>1690.1233416124001</v>
      </c>
      <c r="W125" s="38">
        <v>2216.8821913973752</v>
      </c>
      <c r="X125" s="38">
        <v>12.952920233530142</v>
      </c>
      <c r="Y125" s="38">
        <v>42.216424697892293</v>
      </c>
      <c r="Z125" s="38">
        <v>55.169344931422437</v>
      </c>
      <c r="AA125" s="38">
        <v>2272.0515363287977</v>
      </c>
    </row>
    <row r="126" spans="1:27" s="17" customFormat="1" ht="13.5" thickBot="1" x14ac:dyDescent="0.25">
      <c r="A126" s="134"/>
      <c r="B126" s="115">
        <f>+B125/D125</f>
        <v>0.23761246846091594</v>
      </c>
      <c r="C126" s="190">
        <f>+C125/D125</f>
        <v>0.76238753153908401</v>
      </c>
      <c r="D126" s="132">
        <f>+D125/J125</f>
        <v>0.97571826868832134</v>
      </c>
      <c r="E126" s="191">
        <f>+E125/G125</f>
        <v>0.23478473869195124</v>
      </c>
      <c r="F126" s="190">
        <f>+F125/G125</f>
        <v>0.76521526130804873</v>
      </c>
      <c r="G126" s="192">
        <f>+G125/J125</f>
        <v>2.42817313116786E-2</v>
      </c>
      <c r="H126" s="133">
        <f>+H125/J125</f>
        <v>0.23754380628644389</v>
      </c>
      <c r="I126" s="193">
        <f>+I125/J125</f>
        <v>0.76245619371355622</v>
      </c>
      <c r="J126" s="296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</row>
    <row r="127" spans="1:27" x14ac:dyDescent="0.2">
      <c r="A127" s="69"/>
      <c r="B127" s="69"/>
      <c r="C127" s="69"/>
      <c r="D127" s="69"/>
      <c r="E127" s="69"/>
      <c r="F127" s="69"/>
      <c r="G127" s="69"/>
      <c r="H127" s="69"/>
      <c r="I127" s="69"/>
      <c r="J127" s="69"/>
    </row>
    <row r="128" spans="1:27" x14ac:dyDescent="0.2">
      <c r="A128" s="69"/>
      <c r="B128" s="69"/>
      <c r="C128" s="69"/>
      <c r="D128" s="69"/>
      <c r="E128" s="69"/>
      <c r="F128" s="69"/>
      <c r="G128" s="69"/>
      <c r="H128" s="69"/>
      <c r="I128" s="72"/>
      <c r="J128" s="72"/>
    </row>
    <row r="129" spans="1:10" x14ac:dyDescent="0.2">
      <c r="A129" s="69"/>
      <c r="B129" s="69"/>
      <c r="C129" s="69"/>
      <c r="D129" s="69"/>
      <c r="E129" s="69"/>
      <c r="F129" s="69"/>
      <c r="G129" s="69"/>
      <c r="H129" s="69"/>
      <c r="I129" s="69"/>
      <c r="J129" s="69"/>
    </row>
    <row r="130" spans="1:10" x14ac:dyDescent="0.2">
      <c r="A130" s="69"/>
      <c r="B130" s="69"/>
      <c r="C130" s="69"/>
      <c r="D130" s="69"/>
      <c r="E130" s="69"/>
      <c r="F130" s="69"/>
      <c r="G130" s="69"/>
      <c r="H130" s="69"/>
      <c r="I130" s="69"/>
      <c r="J130" s="69"/>
    </row>
    <row r="131" spans="1:10" x14ac:dyDescent="0.2">
      <c r="A131" s="69"/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1:10" x14ac:dyDescent="0.2">
      <c r="A132" s="69"/>
      <c r="B132" s="69"/>
      <c r="C132" s="69"/>
      <c r="D132" s="69"/>
      <c r="E132" s="69"/>
      <c r="F132" s="69"/>
      <c r="G132" s="69"/>
      <c r="H132" s="69"/>
      <c r="I132" s="69"/>
      <c r="J132" s="69"/>
    </row>
    <row r="133" spans="1:10" x14ac:dyDescent="0.2">
      <c r="A133" s="69"/>
      <c r="B133" s="69"/>
      <c r="C133" s="69"/>
      <c r="D133" s="69"/>
      <c r="E133" s="69"/>
      <c r="F133" s="69"/>
      <c r="G133" s="69"/>
      <c r="H133" s="69"/>
      <c r="I133" s="69"/>
      <c r="J133" s="69"/>
    </row>
    <row r="134" spans="1:10" x14ac:dyDescent="0.2">
      <c r="A134" s="69"/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1:10" x14ac:dyDescent="0.2">
      <c r="A135" s="69"/>
      <c r="B135" s="69"/>
      <c r="C135" s="69"/>
      <c r="D135" s="69"/>
      <c r="E135" s="69"/>
      <c r="F135" s="69"/>
      <c r="G135" s="69"/>
      <c r="H135" s="69"/>
      <c r="I135" s="69"/>
      <c r="J135" s="69"/>
    </row>
    <row r="136" spans="1:10" x14ac:dyDescent="0.2">
      <c r="A136" s="69"/>
      <c r="B136" s="69"/>
      <c r="C136" s="69"/>
      <c r="D136" s="69"/>
      <c r="E136" s="69"/>
      <c r="F136" s="69"/>
      <c r="G136" s="69"/>
      <c r="H136" s="69"/>
      <c r="I136" s="69"/>
      <c r="J136" s="69"/>
    </row>
    <row r="137" spans="1:10" x14ac:dyDescent="0.2">
      <c r="A137" s="69"/>
      <c r="B137" s="69"/>
      <c r="C137" s="69"/>
      <c r="D137" s="69"/>
      <c r="E137" s="69"/>
      <c r="F137" s="69"/>
      <c r="G137" s="69"/>
      <c r="H137" s="69"/>
      <c r="I137" s="69"/>
      <c r="J137" s="69"/>
    </row>
    <row r="138" spans="1:10" x14ac:dyDescent="0.2">
      <c r="A138" s="69"/>
      <c r="B138" s="69"/>
      <c r="C138" s="69"/>
      <c r="D138" s="69"/>
      <c r="E138" s="69"/>
      <c r="F138" s="69"/>
      <c r="G138" s="69"/>
      <c r="H138" s="69"/>
      <c r="I138" s="69"/>
      <c r="J138" s="69"/>
    </row>
    <row r="139" spans="1:10" x14ac:dyDescent="0.2">
      <c r="A139" s="69"/>
      <c r="B139" s="69"/>
      <c r="C139" s="69"/>
      <c r="D139" s="69"/>
      <c r="E139" s="69"/>
      <c r="F139" s="69"/>
      <c r="G139" s="69"/>
      <c r="H139" s="69"/>
      <c r="I139" s="69"/>
      <c r="J139" s="69"/>
    </row>
    <row r="140" spans="1:10" x14ac:dyDescent="0.2">
      <c r="A140" s="69"/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1:10" x14ac:dyDescent="0.2">
      <c r="A141" s="69"/>
      <c r="B141" s="69"/>
      <c r="C141" s="69"/>
      <c r="D141" s="69"/>
      <c r="E141" s="69"/>
      <c r="F141" s="69"/>
      <c r="G141" s="69"/>
      <c r="H141" s="69"/>
      <c r="I141" s="69"/>
      <c r="J141" s="69"/>
    </row>
    <row r="142" spans="1:10" x14ac:dyDescent="0.2">
      <c r="A142" s="69"/>
      <c r="B142" s="69"/>
      <c r="C142" s="69"/>
      <c r="D142" s="69"/>
      <c r="E142" s="69"/>
      <c r="F142" s="69"/>
      <c r="G142" s="69"/>
      <c r="H142" s="69"/>
      <c r="I142" s="69"/>
      <c r="J142" s="69"/>
    </row>
    <row r="143" spans="1:10" x14ac:dyDescent="0.2">
      <c r="A143" s="69"/>
      <c r="B143" s="69"/>
      <c r="C143" s="69"/>
      <c r="D143" s="69"/>
      <c r="E143" s="69"/>
      <c r="F143" s="69"/>
      <c r="G143" s="69"/>
      <c r="H143" s="69"/>
      <c r="I143" s="69"/>
      <c r="J143" s="69"/>
    </row>
    <row r="144" spans="1:10" x14ac:dyDescent="0.2">
      <c r="A144" s="69"/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1:12" x14ac:dyDescent="0.2">
      <c r="A145" s="69"/>
      <c r="B145" s="69"/>
      <c r="C145" s="69"/>
      <c r="D145" s="69"/>
      <c r="E145" s="69"/>
      <c r="F145" s="69"/>
      <c r="G145" s="69"/>
      <c r="H145" s="69"/>
      <c r="I145" s="69"/>
      <c r="J145" s="69"/>
    </row>
    <row r="146" spans="1:12" x14ac:dyDescent="0.2">
      <c r="A146" s="69"/>
      <c r="B146" s="69"/>
      <c r="C146" s="69"/>
      <c r="D146" s="69"/>
      <c r="E146" s="69"/>
      <c r="F146" s="69"/>
      <c r="G146" s="69"/>
      <c r="H146" s="69"/>
      <c r="I146" s="69"/>
      <c r="J146" s="69"/>
    </row>
    <row r="147" spans="1:12" x14ac:dyDescent="0.2">
      <c r="I147" s="333"/>
      <c r="J147" s="334"/>
      <c r="K147" s="334"/>
      <c r="L147" s="334"/>
    </row>
    <row r="148" spans="1:12" x14ac:dyDescent="0.2">
      <c r="I148" s="7"/>
      <c r="J148" s="7"/>
      <c r="K148" s="303"/>
      <c r="L148" s="332"/>
    </row>
    <row r="149" spans="1:12" x14ac:dyDescent="0.2">
      <c r="I149" s="3"/>
      <c r="J149" s="3"/>
      <c r="L149" s="332"/>
    </row>
    <row r="150" spans="1:12" x14ac:dyDescent="0.2">
      <c r="I150" s="4"/>
      <c r="J150" s="4"/>
      <c r="K150" s="26"/>
      <c r="L150" s="26"/>
    </row>
    <row r="151" spans="1:12" x14ac:dyDescent="0.2">
      <c r="I151" s="4"/>
      <c r="J151" s="4"/>
      <c r="K151" s="26"/>
      <c r="L151" s="26"/>
    </row>
    <row r="152" spans="1:12" x14ac:dyDescent="0.2">
      <c r="I152" s="4"/>
      <c r="J152" s="4"/>
      <c r="K152" s="26"/>
      <c r="L152" s="26"/>
    </row>
    <row r="153" spans="1:12" x14ac:dyDescent="0.2">
      <c r="I153" s="4"/>
      <c r="J153" s="4"/>
      <c r="K153" s="26"/>
      <c r="L153" s="26"/>
    </row>
    <row r="154" spans="1:12" x14ac:dyDescent="0.2">
      <c r="I154" s="4"/>
      <c r="J154" s="4"/>
      <c r="K154" s="26"/>
      <c r="L154" s="26"/>
    </row>
    <row r="155" spans="1:12" x14ac:dyDescent="0.2">
      <c r="I155" s="4"/>
      <c r="J155" s="4"/>
      <c r="K155" s="26"/>
      <c r="L155" s="26"/>
    </row>
    <row r="156" spans="1:12" x14ac:dyDescent="0.2">
      <c r="I156" s="4"/>
      <c r="J156" s="4"/>
      <c r="K156" s="26"/>
      <c r="L156" s="26"/>
    </row>
    <row r="157" spans="1:12" x14ac:dyDescent="0.2">
      <c r="I157" s="4"/>
      <c r="J157" s="4"/>
      <c r="K157" s="26"/>
      <c r="L157" s="26"/>
    </row>
    <row r="158" spans="1:12" x14ac:dyDescent="0.2">
      <c r="I158" s="4"/>
      <c r="J158" s="4"/>
      <c r="K158" s="26"/>
      <c r="L158" s="26"/>
    </row>
    <row r="159" spans="1:12" x14ac:dyDescent="0.2">
      <c r="I159" s="4"/>
      <c r="J159" s="4"/>
      <c r="K159" s="26"/>
      <c r="L159" s="26"/>
    </row>
    <row r="160" spans="1:12" x14ac:dyDescent="0.2">
      <c r="I160" s="4"/>
      <c r="J160" s="4"/>
      <c r="K160" s="26"/>
      <c r="L160" s="26"/>
    </row>
    <row r="161" spans="9:12" x14ac:dyDescent="0.2">
      <c r="I161" s="4"/>
      <c r="J161" s="4"/>
      <c r="K161" s="26"/>
      <c r="L161" s="26"/>
    </row>
    <row r="162" spans="9:12" x14ac:dyDescent="0.2">
      <c r="I162" s="4"/>
      <c r="J162" s="4"/>
      <c r="K162" s="26"/>
      <c r="L162" s="26"/>
    </row>
    <row r="163" spans="9:12" x14ac:dyDescent="0.2">
      <c r="I163" s="13"/>
      <c r="J163" s="13"/>
      <c r="K163" s="304"/>
    </row>
    <row r="164" spans="9:12" x14ac:dyDescent="0.2">
      <c r="I164" s="1"/>
      <c r="J164" s="1"/>
    </row>
  </sheetData>
  <mergeCells count="17">
    <mergeCell ref="L148:L149"/>
    <mergeCell ref="I147:L147"/>
    <mergeCell ref="B49:C49"/>
    <mergeCell ref="D48:D49"/>
    <mergeCell ref="A69:A70"/>
    <mergeCell ref="B110:J110"/>
    <mergeCell ref="J111:J112"/>
    <mergeCell ref="A7:A8"/>
    <mergeCell ref="A110:A112"/>
    <mergeCell ref="H7:I7"/>
    <mergeCell ref="J7:J8"/>
    <mergeCell ref="B7:D7"/>
    <mergeCell ref="E7:G7"/>
    <mergeCell ref="J69:J70"/>
    <mergeCell ref="B69:D69"/>
    <mergeCell ref="E69:G69"/>
    <mergeCell ref="H69:I69"/>
  </mergeCells>
  <phoneticPr fontId="0" type="noConversion"/>
  <printOptions horizontalCentered="1"/>
  <pageMargins left="0.78740157480314965" right="0.78740157480314965" top="0.74803149606299213" bottom="0.47244094488188981" header="0" footer="0"/>
  <pageSetup paperSize="9" scale="62" fitToHeight="0" orientation="portrait" r:id="rId1"/>
  <headerFooter alignWithMargins="0"/>
  <rowBreaks count="1" manualBreakCount="1">
    <brk id="146" max="16383" man="1"/>
  </rowBreaks>
  <ignoredErrors>
    <ignoredError sqref="D9:D20 D113:D1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69"/>
  <sheetViews>
    <sheetView view="pageBreakPreview" zoomScale="90" zoomScaleNormal="70" zoomScaleSheetLayoutView="90" zoomScalePageLayoutView="80" workbookViewId="0">
      <selection activeCell="P11" sqref="P11"/>
    </sheetView>
  </sheetViews>
  <sheetFormatPr baseColWidth="10" defaultRowHeight="12.75" x14ac:dyDescent="0.2"/>
  <cols>
    <col min="1" max="2" width="12.140625" customWidth="1"/>
    <col min="3" max="3" width="15.7109375" customWidth="1"/>
    <col min="4" max="4" width="16" customWidth="1"/>
    <col min="5" max="5" width="14.85546875" customWidth="1"/>
    <col min="6" max="6" width="16.28515625" customWidth="1"/>
    <col min="7" max="7" width="18" customWidth="1"/>
    <col min="8" max="8" width="17.140625" customWidth="1"/>
    <col min="9" max="9" width="9.28515625" bestFit="1" customWidth="1"/>
    <col min="10" max="10" width="8.42578125" bestFit="1" customWidth="1"/>
    <col min="11" max="11" width="10" bestFit="1" customWidth="1"/>
    <col min="12" max="12" width="12.28515625" customWidth="1"/>
    <col min="13" max="13" width="1.42578125" style="69" customWidth="1"/>
    <col min="14" max="14" width="16.85546875" style="25" customWidth="1"/>
    <col min="15" max="19" width="11.42578125" style="25"/>
    <col min="20" max="20" width="13.85546875" style="25" bestFit="1" customWidth="1"/>
    <col min="21" max="23" width="18.42578125" style="25" customWidth="1"/>
    <col min="24" max="24" width="20" style="25" customWidth="1"/>
    <col min="25" max="25" width="14.140625" style="25" bestFit="1" customWidth="1"/>
    <col min="26" max="26" width="17" style="25" bestFit="1" customWidth="1"/>
    <col min="27" max="27" width="21.42578125" style="25" bestFit="1" customWidth="1"/>
    <col min="28" max="28" width="26.7109375" style="25" bestFit="1" customWidth="1"/>
    <col min="29" max="29" width="29.7109375" style="25" bestFit="1" customWidth="1"/>
    <col min="30" max="30" width="15.7109375" style="25" bestFit="1" customWidth="1"/>
    <col min="31" max="31" width="12.5703125" style="25" bestFit="1" customWidth="1"/>
    <col min="32" max="34" width="11.42578125" style="25"/>
  </cols>
  <sheetData>
    <row r="1" spans="1:31" ht="18" x14ac:dyDescent="0.25">
      <c r="A1" s="77" t="s">
        <v>75</v>
      </c>
      <c r="B1" s="77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3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3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T3" s="297" t="s">
        <v>85</v>
      </c>
      <c r="U3" s="25" t="s">
        <v>87</v>
      </c>
      <c r="Y3" s="298"/>
    </row>
    <row r="4" spans="1:31" ht="15.75" x14ac:dyDescent="0.25">
      <c r="A4" s="78" t="s">
        <v>76</v>
      </c>
      <c r="B4" s="78"/>
      <c r="C4" s="69"/>
      <c r="D4" s="69"/>
      <c r="E4" s="69"/>
      <c r="F4" s="69"/>
      <c r="G4" s="69"/>
      <c r="H4" s="69"/>
      <c r="I4" s="69"/>
      <c r="J4" s="69"/>
      <c r="K4" s="69"/>
      <c r="L4" s="69"/>
      <c r="Y4" s="298"/>
    </row>
    <row r="5" spans="1:31" ht="13.5" thickBot="1" x14ac:dyDescent="0.25">
      <c r="A5" s="69"/>
      <c r="B5" s="69"/>
      <c r="C5" s="69"/>
      <c r="D5" s="69"/>
      <c r="E5" s="69"/>
      <c r="F5" s="72"/>
      <c r="G5" s="72"/>
      <c r="H5" s="72"/>
      <c r="I5" s="69"/>
      <c r="J5" s="69"/>
      <c r="K5" s="69"/>
      <c r="L5" s="69"/>
      <c r="U5" s="25" t="s">
        <v>90</v>
      </c>
      <c r="V5" s="25" t="s">
        <v>59</v>
      </c>
      <c r="W5" s="25" t="s">
        <v>82</v>
      </c>
    </row>
    <row r="6" spans="1:31" ht="18.75" customHeight="1" x14ac:dyDescent="0.2">
      <c r="A6" s="307" t="s">
        <v>13</v>
      </c>
      <c r="B6" s="256"/>
      <c r="C6" s="257" t="s">
        <v>67</v>
      </c>
      <c r="D6" s="257"/>
      <c r="E6" s="257"/>
      <c r="F6" s="257"/>
      <c r="G6" s="258"/>
      <c r="H6" s="259" t="s">
        <v>0</v>
      </c>
      <c r="I6" s="348" t="s">
        <v>41</v>
      </c>
      <c r="J6" s="349"/>
      <c r="K6" s="349"/>
      <c r="L6" s="350"/>
      <c r="M6" s="119"/>
      <c r="U6" s="25" t="s">
        <v>91</v>
      </c>
      <c r="AA6" s="25" t="s">
        <v>111</v>
      </c>
      <c r="AB6" s="25" t="s">
        <v>107</v>
      </c>
      <c r="AD6" s="25" t="s">
        <v>112</v>
      </c>
      <c r="AE6" s="25" t="s">
        <v>86</v>
      </c>
    </row>
    <row r="7" spans="1:31" ht="25.5" x14ac:dyDescent="0.2">
      <c r="A7" s="314"/>
      <c r="B7" s="357" t="s">
        <v>38</v>
      </c>
      <c r="C7" s="358"/>
      <c r="D7" s="359"/>
      <c r="E7" s="360" t="s">
        <v>39</v>
      </c>
      <c r="F7" s="260" t="s">
        <v>35</v>
      </c>
      <c r="G7" s="355" t="s">
        <v>40</v>
      </c>
      <c r="H7" s="261" t="s">
        <v>14</v>
      </c>
      <c r="I7" s="345"/>
      <c r="J7" s="351"/>
      <c r="K7" s="351"/>
      <c r="L7" s="352"/>
      <c r="M7" s="119"/>
      <c r="U7" s="25" t="s">
        <v>38</v>
      </c>
      <c r="X7" s="25" t="s">
        <v>39</v>
      </c>
      <c r="Y7" s="25" t="s">
        <v>35</v>
      </c>
      <c r="Z7" s="25" t="s">
        <v>113</v>
      </c>
      <c r="AB7" s="25" t="s">
        <v>108</v>
      </c>
      <c r="AC7" s="25" t="s">
        <v>114</v>
      </c>
    </row>
    <row r="8" spans="1:31" ht="18.75" customHeight="1" x14ac:dyDescent="0.2">
      <c r="A8" s="346"/>
      <c r="B8" s="262" t="s">
        <v>6</v>
      </c>
      <c r="C8" s="241" t="s">
        <v>5</v>
      </c>
      <c r="D8" s="262" t="s">
        <v>1</v>
      </c>
      <c r="E8" s="361"/>
      <c r="F8" s="263" t="s">
        <v>6</v>
      </c>
      <c r="G8" s="356"/>
      <c r="H8" s="264" t="s">
        <v>1</v>
      </c>
      <c r="I8" s="265" t="s">
        <v>1</v>
      </c>
      <c r="J8" s="266" t="s">
        <v>5</v>
      </c>
      <c r="K8" s="266" t="s">
        <v>6</v>
      </c>
      <c r="L8" s="267" t="s">
        <v>11</v>
      </c>
      <c r="M8" s="120"/>
      <c r="T8" s="25" t="s">
        <v>94</v>
      </c>
      <c r="U8" s="25" t="s">
        <v>6</v>
      </c>
      <c r="V8" s="25" t="s">
        <v>81</v>
      </c>
      <c r="W8" s="25" t="s">
        <v>80</v>
      </c>
      <c r="Y8" s="25" t="s">
        <v>6</v>
      </c>
      <c r="AB8" s="25" t="s">
        <v>80</v>
      </c>
    </row>
    <row r="9" spans="1:31" ht="18.75" customHeight="1" x14ac:dyDescent="0.2">
      <c r="A9" s="79" t="s">
        <v>19</v>
      </c>
      <c r="B9" s="254">
        <f>+U9</f>
        <v>10.883678</v>
      </c>
      <c r="C9" s="255">
        <f t="shared" ref="C9:C20" si="0">+V9</f>
        <v>44.319304197854215</v>
      </c>
      <c r="D9" s="81">
        <f t="shared" ref="D9:D20" si="1">+W9</f>
        <v>2.6770326492523808</v>
      </c>
      <c r="E9" s="82">
        <f>+SUM(B9:D9)</f>
        <v>57.880014847106594</v>
      </c>
      <c r="F9" s="83">
        <f>+Y9</f>
        <v>399.75970468221749</v>
      </c>
      <c r="G9" s="84">
        <f t="shared" ref="G9:G20" si="2">+F9+D9+C9+B9</f>
        <v>457.63971952932405</v>
      </c>
      <c r="H9" s="85">
        <f>+AB9</f>
        <v>10.992875175858265</v>
      </c>
      <c r="I9" s="86">
        <f>+H9+D9</f>
        <v>13.669907825110645</v>
      </c>
      <c r="J9" s="87">
        <f>+C9</f>
        <v>44.319304197854215</v>
      </c>
      <c r="K9" s="87">
        <f>+F9+B9</f>
        <v>410.64338268221746</v>
      </c>
      <c r="L9" s="88">
        <f>SUM(I9:K9)</f>
        <v>468.63259470518233</v>
      </c>
      <c r="M9" s="89"/>
      <c r="T9" s="25" t="s">
        <v>95</v>
      </c>
      <c r="U9" s="38">
        <v>10.883678</v>
      </c>
      <c r="V9" s="38">
        <v>44.319304197854215</v>
      </c>
      <c r="W9" s="38">
        <v>2.6770326492523808</v>
      </c>
      <c r="X9" s="38">
        <v>57.880014847106594</v>
      </c>
      <c r="Y9" s="38">
        <v>399.75970468221749</v>
      </c>
      <c r="Z9" s="38">
        <v>399.75970468221749</v>
      </c>
      <c r="AA9" s="38">
        <v>457.63971952932411</v>
      </c>
      <c r="AB9" s="38">
        <v>10.992875175858265</v>
      </c>
      <c r="AC9" s="38">
        <v>10.992875175858265</v>
      </c>
      <c r="AD9" s="38">
        <v>10.992875175858265</v>
      </c>
      <c r="AE9" s="38">
        <v>468.63259470518238</v>
      </c>
    </row>
    <row r="10" spans="1:31" ht="18.75" customHeight="1" x14ac:dyDescent="0.2">
      <c r="A10" s="46" t="s">
        <v>20</v>
      </c>
      <c r="B10" s="90">
        <f t="shared" ref="B10:B20" si="3">+U10</f>
        <v>10.992389999999999</v>
      </c>
      <c r="C10" s="91">
        <f t="shared" si="0"/>
        <v>43.959453197854209</v>
      </c>
      <c r="D10" s="91">
        <f t="shared" si="1"/>
        <v>2.5013736492523804</v>
      </c>
      <c r="E10" s="82">
        <f t="shared" ref="E10:E20" si="4">+SUM(B10:D10)</f>
        <v>57.453216847106589</v>
      </c>
      <c r="F10" s="91">
        <f t="shared" ref="F10:F20" si="5">+Y10</f>
        <v>324.83635793994603</v>
      </c>
      <c r="G10" s="92">
        <f t="shared" si="2"/>
        <v>382.28957478705263</v>
      </c>
      <c r="H10" s="93">
        <f t="shared" ref="H10:H20" si="6">+AB10</f>
        <v>9.9085921758582618</v>
      </c>
      <c r="I10" s="94">
        <f>+H10+D10</f>
        <v>12.409965825110643</v>
      </c>
      <c r="J10" s="95">
        <f>+C10</f>
        <v>43.959453197854209</v>
      </c>
      <c r="K10" s="95">
        <f>+F10+B10</f>
        <v>335.82874793994603</v>
      </c>
      <c r="L10" s="88">
        <f t="shared" ref="L10:L20" si="7">SUM(I10:K10)</f>
        <v>392.19816696291088</v>
      </c>
      <c r="M10" s="89"/>
      <c r="T10" s="25" t="s">
        <v>96</v>
      </c>
      <c r="U10" s="38">
        <v>10.992389999999999</v>
      </c>
      <c r="V10" s="38">
        <v>43.959453197854209</v>
      </c>
      <c r="W10" s="38">
        <v>2.5013736492523804</v>
      </c>
      <c r="X10" s="38">
        <v>57.453216847106589</v>
      </c>
      <c r="Y10" s="38">
        <v>324.83635793994603</v>
      </c>
      <c r="Z10" s="38">
        <v>324.83635793994603</v>
      </c>
      <c r="AA10" s="38">
        <v>382.28957478705263</v>
      </c>
      <c r="AB10" s="38">
        <v>9.9085921758582618</v>
      </c>
      <c r="AC10" s="38">
        <v>9.9085921758582618</v>
      </c>
      <c r="AD10" s="38">
        <v>9.9085921758582618</v>
      </c>
      <c r="AE10" s="38">
        <v>392.19816696291088</v>
      </c>
    </row>
    <row r="11" spans="1:31" ht="18.75" customHeight="1" x14ac:dyDescent="0.2">
      <c r="A11" s="46" t="s">
        <v>21</v>
      </c>
      <c r="B11" s="90">
        <f t="shared" si="3"/>
        <v>9.7772819999999996</v>
      </c>
      <c r="C11" s="91">
        <f t="shared" si="0"/>
        <v>40.246826197854212</v>
      </c>
      <c r="D11" s="91">
        <f t="shared" si="1"/>
        <v>2.5420096492523805</v>
      </c>
      <c r="E11" s="82">
        <f t="shared" si="4"/>
        <v>52.56611784710659</v>
      </c>
      <c r="F11" s="91">
        <f t="shared" si="5"/>
        <v>274.23448540284232</v>
      </c>
      <c r="G11" s="92">
        <f t="shared" si="2"/>
        <v>326.80060324994895</v>
      </c>
      <c r="H11" s="93">
        <f t="shared" si="6"/>
        <v>8.2242691758582609</v>
      </c>
      <c r="I11" s="94">
        <f t="shared" ref="I11:I19" si="8">+H11+D11</f>
        <v>10.766278825110641</v>
      </c>
      <c r="J11" s="95">
        <f t="shared" ref="J11:J19" si="9">+C11</f>
        <v>40.246826197854212</v>
      </c>
      <c r="K11" s="95">
        <f t="shared" ref="K11:K19" si="10">+F11+B11</f>
        <v>284.01176740284234</v>
      </c>
      <c r="L11" s="88">
        <f t="shared" si="7"/>
        <v>335.02487242580719</v>
      </c>
      <c r="M11" s="89"/>
      <c r="T11" s="25" t="s">
        <v>97</v>
      </c>
      <c r="U11" s="38">
        <v>9.7772819999999996</v>
      </c>
      <c r="V11" s="38">
        <v>40.246826197854212</v>
      </c>
      <c r="W11" s="38">
        <v>2.5420096492523805</v>
      </c>
      <c r="X11" s="38">
        <v>52.56611784710659</v>
      </c>
      <c r="Y11" s="38">
        <v>274.23448540284232</v>
      </c>
      <c r="Z11" s="38">
        <v>274.23448540284232</v>
      </c>
      <c r="AA11" s="38">
        <v>326.80060324994889</v>
      </c>
      <c r="AB11" s="38">
        <v>8.2242691758582609</v>
      </c>
      <c r="AC11" s="38">
        <v>8.2242691758582609</v>
      </c>
      <c r="AD11" s="38">
        <v>8.2242691758582609</v>
      </c>
      <c r="AE11" s="38">
        <v>335.02487242580713</v>
      </c>
    </row>
    <row r="12" spans="1:31" ht="18.75" customHeight="1" x14ac:dyDescent="0.2">
      <c r="A12" s="46" t="s">
        <v>22</v>
      </c>
      <c r="B12" s="90">
        <f t="shared" si="3"/>
        <v>7.2426430000000002</v>
      </c>
      <c r="C12" s="91">
        <f t="shared" si="0"/>
        <v>30.902564197854211</v>
      </c>
      <c r="D12" s="91">
        <f t="shared" si="1"/>
        <v>2.0331986492523804</v>
      </c>
      <c r="E12" s="82">
        <f t="shared" si="4"/>
        <v>40.178405847106589</v>
      </c>
      <c r="F12" s="91">
        <f t="shared" si="5"/>
        <v>230.49311246567805</v>
      </c>
      <c r="G12" s="92">
        <f t="shared" si="2"/>
        <v>270.6715183127846</v>
      </c>
      <c r="H12" s="93">
        <f t="shared" si="6"/>
        <v>5.3875051758582622</v>
      </c>
      <c r="I12" s="94">
        <f t="shared" si="8"/>
        <v>7.4207038251106425</v>
      </c>
      <c r="J12" s="95">
        <f t="shared" si="9"/>
        <v>30.902564197854211</v>
      </c>
      <c r="K12" s="95">
        <f t="shared" si="10"/>
        <v>237.73575546567804</v>
      </c>
      <c r="L12" s="88">
        <f t="shared" si="7"/>
        <v>276.05902348864288</v>
      </c>
      <c r="M12" s="89"/>
      <c r="T12" s="25" t="s">
        <v>98</v>
      </c>
      <c r="U12" s="38">
        <v>7.2426430000000002</v>
      </c>
      <c r="V12" s="38">
        <v>30.902564197854211</v>
      </c>
      <c r="W12" s="38">
        <v>2.0331986492523804</v>
      </c>
      <c r="X12" s="38">
        <v>40.178405847106589</v>
      </c>
      <c r="Y12" s="38">
        <v>230.49311246567805</v>
      </c>
      <c r="Z12" s="38">
        <v>230.49311246567805</v>
      </c>
      <c r="AA12" s="38">
        <v>270.67151831278466</v>
      </c>
      <c r="AB12" s="38">
        <v>5.3875051758582622</v>
      </c>
      <c r="AC12" s="38">
        <v>5.3875051758582622</v>
      </c>
      <c r="AD12" s="38">
        <v>5.3875051758582622</v>
      </c>
      <c r="AE12" s="38">
        <v>276.05902348864294</v>
      </c>
    </row>
    <row r="13" spans="1:31" ht="18.75" customHeight="1" x14ac:dyDescent="0.2">
      <c r="A13" s="46" t="s">
        <v>23</v>
      </c>
      <c r="B13" s="90">
        <f t="shared" si="3"/>
        <v>7.1693089999999993</v>
      </c>
      <c r="C13" s="91">
        <f t="shared" si="0"/>
        <v>31.964429197854216</v>
      </c>
      <c r="D13" s="91">
        <f t="shared" si="1"/>
        <v>2.2121866492523803</v>
      </c>
      <c r="E13" s="82">
        <f t="shared" si="4"/>
        <v>41.345924847106595</v>
      </c>
      <c r="F13" s="91">
        <f t="shared" si="5"/>
        <v>224.82965480809264</v>
      </c>
      <c r="G13" s="92">
        <f t="shared" si="2"/>
        <v>266.17557965519921</v>
      </c>
      <c r="H13" s="93">
        <f t="shared" si="6"/>
        <v>5.8075151758582626</v>
      </c>
      <c r="I13" s="94">
        <f t="shared" si="8"/>
        <v>8.0197018251106424</v>
      </c>
      <c r="J13" s="95">
        <f t="shared" si="9"/>
        <v>31.964429197854216</v>
      </c>
      <c r="K13" s="95">
        <f t="shared" si="10"/>
        <v>231.99896380809264</v>
      </c>
      <c r="L13" s="88">
        <f t="shared" si="7"/>
        <v>271.98309483105749</v>
      </c>
      <c r="M13" s="89"/>
      <c r="T13" s="25" t="s">
        <v>99</v>
      </c>
      <c r="U13" s="38">
        <v>7.1693089999999993</v>
      </c>
      <c r="V13" s="38">
        <v>31.964429197854216</v>
      </c>
      <c r="W13" s="38">
        <v>2.2121866492523803</v>
      </c>
      <c r="X13" s="38">
        <v>41.345924847106595</v>
      </c>
      <c r="Y13" s="38">
        <v>224.82965480809264</v>
      </c>
      <c r="Z13" s="38">
        <v>224.82965480809264</v>
      </c>
      <c r="AA13" s="38">
        <v>266.17557965519921</v>
      </c>
      <c r="AB13" s="38">
        <v>5.8075151758582626</v>
      </c>
      <c r="AC13" s="38">
        <v>5.8075151758582626</v>
      </c>
      <c r="AD13" s="38">
        <v>5.8075151758582626</v>
      </c>
      <c r="AE13" s="38">
        <v>271.98309483105749</v>
      </c>
    </row>
    <row r="14" spans="1:31" ht="18.75" customHeight="1" x14ac:dyDescent="0.2">
      <c r="A14" s="46" t="s">
        <v>24</v>
      </c>
      <c r="B14" s="90">
        <f t="shared" si="3"/>
        <v>7.6252699999999995</v>
      </c>
      <c r="C14" s="91">
        <f t="shared" si="0"/>
        <v>33.351750197854209</v>
      </c>
      <c r="D14" s="91">
        <f t="shared" si="1"/>
        <v>2.0243786492523803</v>
      </c>
      <c r="E14" s="82">
        <f t="shared" si="4"/>
        <v>43.001398847106586</v>
      </c>
      <c r="F14" s="91">
        <f t="shared" si="5"/>
        <v>264.64255851506113</v>
      </c>
      <c r="G14" s="92">
        <f t="shared" si="2"/>
        <v>307.64395736216767</v>
      </c>
      <c r="H14" s="93">
        <f t="shared" si="6"/>
        <v>11.357753175858262</v>
      </c>
      <c r="I14" s="94">
        <f t="shared" si="8"/>
        <v>13.382131825110642</v>
      </c>
      <c r="J14" s="95">
        <f t="shared" si="9"/>
        <v>33.351750197854209</v>
      </c>
      <c r="K14" s="95">
        <f t="shared" si="10"/>
        <v>272.26782851506113</v>
      </c>
      <c r="L14" s="88">
        <f t="shared" si="7"/>
        <v>319.00171053802597</v>
      </c>
      <c r="M14" s="89"/>
      <c r="T14" s="25" t="s">
        <v>100</v>
      </c>
      <c r="U14" s="38">
        <v>7.6252699999999995</v>
      </c>
      <c r="V14" s="38">
        <v>33.351750197854209</v>
      </c>
      <c r="W14" s="38">
        <v>2.0243786492523803</v>
      </c>
      <c r="X14" s="38">
        <v>43.001398847106586</v>
      </c>
      <c r="Y14" s="38">
        <v>264.64255851506113</v>
      </c>
      <c r="Z14" s="38">
        <v>264.64255851506113</v>
      </c>
      <c r="AA14" s="38">
        <v>307.64395736216773</v>
      </c>
      <c r="AB14" s="38">
        <v>11.357753175858262</v>
      </c>
      <c r="AC14" s="38">
        <v>11.357753175858262</v>
      </c>
      <c r="AD14" s="38">
        <v>11.357753175858262</v>
      </c>
      <c r="AE14" s="38">
        <v>319.00171053802597</v>
      </c>
    </row>
    <row r="15" spans="1:31" ht="18.75" customHeight="1" x14ac:dyDescent="0.2">
      <c r="A15" s="253" t="s">
        <v>25</v>
      </c>
      <c r="B15" s="90">
        <f t="shared" si="3"/>
        <v>8.049767000000001</v>
      </c>
      <c r="C15" s="91">
        <f t="shared" si="0"/>
        <v>34.133565197854217</v>
      </c>
      <c r="D15" s="91">
        <f t="shared" si="1"/>
        <v>2.5553186492523809</v>
      </c>
      <c r="E15" s="82">
        <f t="shared" si="4"/>
        <v>44.738650847106598</v>
      </c>
      <c r="F15" s="91">
        <f t="shared" si="5"/>
        <v>270.00161641672281</v>
      </c>
      <c r="G15" s="92">
        <f t="shared" si="2"/>
        <v>314.74026726382942</v>
      </c>
      <c r="H15" s="93">
        <f t="shared" si="6"/>
        <v>7.9248901758582626</v>
      </c>
      <c r="I15" s="94">
        <f t="shared" si="8"/>
        <v>10.480208825110644</v>
      </c>
      <c r="J15" s="95">
        <f t="shared" si="9"/>
        <v>34.133565197854217</v>
      </c>
      <c r="K15" s="95">
        <f t="shared" si="10"/>
        <v>278.05138341672279</v>
      </c>
      <c r="L15" s="88">
        <f t="shared" si="7"/>
        <v>322.66515743968762</v>
      </c>
      <c r="M15" s="89"/>
      <c r="T15" s="25" t="s">
        <v>101</v>
      </c>
      <c r="U15" s="38">
        <v>8.049767000000001</v>
      </c>
      <c r="V15" s="38">
        <v>34.133565197854217</v>
      </c>
      <c r="W15" s="38">
        <v>2.5553186492523809</v>
      </c>
      <c r="X15" s="38">
        <v>44.738650847106598</v>
      </c>
      <c r="Y15" s="38">
        <v>270.00161641672281</v>
      </c>
      <c r="Z15" s="38">
        <v>270.00161641672281</v>
      </c>
      <c r="AA15" s="38">
        <v>314.74026726382942</v>
      </c>
      <c r="AB15" s="38">
        <v>7.9248901758582626</v>
      </c>
      <c r="AC15" s="38">
        <v>7.9248901758582626</v>
      </c>
      <c r="AD15" s="38">
        <v>7.9248901758582626</v>
      </c>
      <c r="AE15" s="38">
        <v>322.66515743968768</v>
      </c>
    </row>
    <row r="16" spans="1:31" ht="18.75" customHeight="1" x14ac:dyDescent="0.2">
      <c r="A16" s="46" t="s">
        <v>26</v>
      </c>
      <c r="B16" s="90">
        <f t="shared" si="3"/>
        <v>7.9189939999999996</v>
      </c>
      <c r="C16" s="91">
        <f t="shared" si="0"/>
        <v>34.26718819785421</v>
      </c>
      <c r="D16" s="91">
        <f t="shared" si="1"/>
        <v>2.395974649252381</v>
      </c>
      <c r="E16" s="82">
        <f t="shared" si="4"/>
        <v>44.582156847106589</v>
      </c>
      <c r="F16" s="91">
        <f t="shared" si="5"/>
        <v>290.32777112810851</v>
      </c>
      <c r="G16" s="92">
        <f t="shared" si="2"/>
        <v>334.90992797521506</v>
      </c>
      <c r="H16" s="93">
        <f t="shared" si="6"/>
        <v>7.6400541758582632</v>
      </c>
      <c r="I16" s="94">
        <f t="shared" si="8"/>
        <v>10.036028825110645</v>
      </c>
      <c r="J16" s="95">
        <f t="shared" si="9"/>
        <v>34.26718819785421</v>
      </c>
      <c r="K16" s="95">
        <f t="shared" si="10"/>
        <v>298.24676512810851</v>
      </c>
      <c r="L16" s="88">
        <f t="shared" si="7"/>
        <v>342.54998215107338</v>
      </c>
      <c r="M16" s="89"/>
      <c r="T16" s="25" t="s">
        <v>102</v>
      </c>
      <c r="U16" s="38">
        <v>7.9189939999999996</v>
      </c>
      <c r="V16" s="38">
        <v>34.26718819785421</v>
      </c>
      <c r="W16" s="38">
        <v>2.395974649252381</v>
      </c>
      <c r="X16" s="38">
        <v>44.582156847106589</v>
      </c>
      <c r="Y16" s="38">
        <v>290.32777112810851</v>
      </c>
      <c r="Z16" s="38">
        <v>290.32777112810851</v>
      </c>
      <c r="AA16" s="38">
        <v>334.90992797521511</v>
      </c>
      <c r="AB16" s="38">
        <v>7.6400541758582632</v>
      </c>
      <c r="AC16" s="38">
        <v>7.6400541758582632</v>
      </c>
      <c r="AD16" s="38">
        <v>7.6400541758582632</v>
      </c>
      <c r="AE16" s="38">
        <v>342.54998215107338</v>
      </c>
    </row>
    <row r="17" spans="1:31" ht="18.75" customHeight="1" x14ac:dyDescent="0.2">
      <c r="A17" s="253" t="s">
        <v>27</v>
      </c>
      <c r="B17" s="90">
        <f t="shared" si="3"/>
        <v>7.5854210000000002</v>
      </c>
      <c r="C17" s="91">
        <f t="shared" si="0"/>
        <v>34.359139197854212</v>
      </c>
      <c r="D17" s="91">
        <f t="shared" si="1"/>
        <v>2.6069996492523808</v>
      </c>
      <c r="E17" s="82">
        <f t="shared" si="4"/>
        <v>44.551559847106596</v>
      </c>
      <c r="F17" s="91">
        <f t="shared" si="5"/>
        <v>270.18813766782489</v>
      </c>
      <c r="G17" s="92">
        <f t="shared" si="2"/>
        <v>314.73969751493149</v>
      </c>
      <c r="H17" s="93">
        <f t="shared" si="6"/>
        <v>7.1818741758582609</v>
      </c>
      <c r="I17" s="94">
        <f t="shared" si="8"/>
        <v>9.7888738251106417</v>
      </c>
      <c r="J17" s="95">
        <f t="shared" si="9"/>
        <v>34.359139197854212</v>
      </c>
      <c r="K17" s="95">
        <f t="shared" si="10"/>
        <v>277.77355866782489</v>
      </c>
      <c r="L17" s="88">
        <f t="shared" si="7"/>
        <v>321.92157169078973</v>
      </c>
      <c r="M17" s="89"/>
      <c r="T17" s="25" t="s">
        <v>103</v>
      </c>
      <c r="U17" s="38">
        <v>7.5854210000000002</v>
      </c>
      <c r="V17" s="38">
        <v>34.359139197854212</v>
      </c>
      <c r="W17" s="38">
        <v>2.6069996492523808</v>
      </c>
      <c r="X17" s="38">
        <v>44.551559847106596</v>
      </c>
      <c r="Y17" s="38">
        <v>270.18813766782489</v>
      </c>
      <c r="Z17" s="38">
        <v>270.18813766782489</v>
      </c>
      <c r="AA17" s="38">
        <v>314.73969751493149</v>
      </c>
      <c r="AB17" s="38">
        <v>7.1818741758582609</v>
      </c>
      <c r="AC17" s="38">
        <v>7.1818741758582609</v>
      </c>
      <c r="AD17" s="38">
        <v>7.1818741758582609</v>
      </c>
      <c r="AE17" s="38">
        <v>321.92157169078973</v>
      </c>
    </row>
    <row r="18" spans="1:31" ht="18.75" customHeight="1" x14ac:dyDescent="0.2">
      <c r="A18" s="46" t="s">
        <v>28</v>
      </c>
      <c r="B18" s="90">
        <f t="shared" si="3"/>
        <v>8.4764110000000006</v>
      </c>
      <c r="C18" s="91">
        <f t="shared" si="0"/>
        <v>38.508078197854218</v>
      </c>
      <c r="D18" s="91">
        <f t="shared" si="1"/>
        <v>3.0787156492523811</v>
      </c>
      <c r="E18" s="82">
        <f t="shared" si="4"/>
        <v>50.063204847106597</v>
      </c>
      <c r="F18" s="91">
        <f t="shared" si="5"/>
        <v>317.67383357717603</v>
      </c>
      <c r="G18" s="92">
        <f t="shared" si="2"/>
        <v>367.73703842428262</v>
      </c>
      <c r="H18" s="93">
        <f t="shared" si="6"/>
        <v>7.6151551758582618</v>
      </c>
      <c r="I18" s="94">
        <f t="shared" si="8"/>
        <v>10.693870825110643</v>
      </c>
      <c r="J18" s="95">
        <f t="shared" si="9"/>
        <v>38.508078197854218</v>
      </c>
      <c r="K18" s="95">
        <f t="shared" si="10"/>
        <v>326.15024457717601</v>
      </c>
      <c r="L18" s="88">
        <f t="shared" si="7"/>
        <v>375.35219360014088</v>
      </c>
      <c r="M18" s="89"/>
      <c r="T18" s="25" t="s">
        <v>104</v>
      </c>
      <c r="U18" s="38">
        <v>8.4764110000000006</v>
      </c>
      <c r="V18" s="38">
        <v>38.508078197854218</v>
      </c>
      <c r="W18" s="38">
        <v>3.0787156492523811</v>
      </c>
      <c r="X18" s="38">
        <v>50.063204847106597</v>
      </c>
      <c r="Y18" s="38">
        <v>317.67383357717603</v>
      </c>
      <c r="Z18" s="38">
        <v>317.67383357717603</v>
      </c>
      <c r="AA18" s="38">
        <v>367.73703842428262</v>
      </c>
      <c r="AB18" s="38">
        <v>7.6151551758582618</v>
      </c>
      <c r="AC18" s="38">
        <v>7.6151551758582618</v>
      </c>
      <c r="AD18" s="38">
        <v>7.6151551758582618</v>
      </c>
      <c r="AE18" s="38">
        <v>375.35219360014088</v>
      </c>
    </row>
    <row r="19" spans="1:31" ht="18.75" customHeight="1" x14ac:dyDescent="0.2">
      <c r="A19" s="46" t="s">
        <v>29</v>
      </c>
      <c r="B19" s="90">
        <f t="shared" si="3"/>
        <v>8.4959060000000015</v>
      </c>
      <c r="C19" s="91">
        <f t="shared" si="0"/>
        <v>38.519897197854213</v>
      </c>
      <c r="D19" s="91">
        <f t="shared" si="1"/>
        <v>3.5571526492523802</v>
      </c>
      <c r="E19" s="82">
        <f t="shared" si="4"/>
        <v>50.572955847106591</v>
      </c>
      <c r="F19" s="91">
        <f t="shared" si="5"/>
        <v>257.88386310079579</v>
      </c>
      <c r="G19" s="92">
        <f t="shared" si="2"/>
        <v>308.45681894790238</v>
      </c>
      <c r="H19" s="93">
        <f t="shared" si="6"/>
        <v>7.4929941758582626</v>
      </c>
      <c r="I19" s="94">
        <f t="shared" si="8"/>
        <v>11.050146825110643</v>
      </c>
      <c r="J19" s="95">
        <f t="shared" si="9"/>
        <v>38.519897197854213</v>
      </c>
      <c r="K19" s="95">
        <f t="shared" si="10"/>
        <v>266.37976910079578</v>
      </c>
      <c r="L19" s="88">
        <f t="shared" si="7"/>
        <v>315.94981312376063</v>
      </c>
      <c r="M19" s="89"/>
      <c r="T19" s="25" t="s">
        <v>105</v>
      </c>
      <c r="U19" s="38">
        <v>8.4959060000000015</v>
      </c>
      <c r="V19" s="38">
        <v>38.519897197854213</v>
      </c>
      <c r="W19" s="38">
        <v>3.5571526492523802</v>
      </c>
      <c r="X19" s="38">
        <v>50.572955847106591</v>
      </c>
      <c r="Y19" s="38">
        <v>257.88386310079579</v>
      </c>
      <c r="Z19" s="38">
        <v>257.88386310079579</v>
      </c>
      <c r="AA19" s="38">
        <v>308.45681894790238</v>
      </c>
      <c r="AB19" s="38">
        <v>7.4929941758582626</v>
      </c>
      <c r="AC19" s="38">
        <v>7.4929941758582626</v>
      </c>
      <c r="AD19" s="38">
        <v>7.4929941758582626</v>
      </c>
      <c r="AE19" s="38">
        <v>315.94981312376063</v>
      </c>
    </row>
    <row r="20" spans="1:31" ht="18.75" customHeight="1" thickBot="1" x14ac:dyDescent="0.25">
      <c r="A20" s="46" t="s">
        <v>30</v>
      </c>
      <c r="B20" s="90">
        <f t="shared" si="3"/>
        <v>8.6889909999999997</v>
      </c>
      <c r="C20" s="91">
        <f t="shared" si="0"/>
        <v>43.728734197854216</v>
      </c>
      <c r="D20" s="91">
        <f t="shared" si="1"/>
        <v>3.7719036492523808</v>
      </c>
      <c r="E20" s="96">
        <f t="shared" si="4"/>
        <v>56.189628847106597</v>
      </c>
      <c r="F20" s="91">
        <f t="shared" si="5"/>
        <v>248.17090930187626</v>
      </c>
      <c r="G20" s="92">
        <f t="shared" si="2"/>
        <v>304.36053814898287</v>
      </c>
      <c r="H20" s="93">
        <f t="shared" si="6"/>
        <v>7.1995061758582617</v>
      </c>
      <c r="I20" s="94">
        <f>+H20+D20</f>
        <v>10.971409825110642</v>
      </c>
      <c r="J20" s="95">
        <f>+C20</f>
        <v>43.728734197854216</v>
      </c>
      <c r="K20" s="95">
        <f>+F20+B20</f>
        <v>256.85990030187628</v>
      </c>
      <c r="L20" s="88">
        <f t="shared" si="7"/>
        <v>311.56004432484116</v>
      </c>
      <c r="M20" s="89"/>
      <c r="T20" s="25" t="s">
        <v>106</v>
      </c>
      <c r="U20" s="38">
        <v>8.6889909999999997</v>
      </c>
      <c r="V20" s="38">
        <v>43.728734197854216</v>
      </c>
      <c r="W20" s="38">
        <v>3.7719036492523808</v>
      </c>
      <c r="X20" s="38">
        <v>56.189628847106597</v>
      </c>
      <c r="Y20" s="38">
        <v>248.17090930187626</v>
      </c>
      <c r="Z20" s="38">
        <v>248.17090930187626</v>
      </c>
      <c r="AA20" s="38">
        <v>304.36053814898287</v>
      </c>
      <c r="AB20" s="38">
        <v>7.1995061758582617</v>
      </c>
      <c r="AC20" s="38">
        <v>7.1995061758582617</v>
      </c>
      <c r="AD20" s="38">
        <v>7.1995061758582617</v>
      </c>
      <c r="AE20" s="38">
        <v>311.56004432484116</v>
      </c>
    </row>
    <row r="21" spans="1:31" ht="18.75" customHeight="1" thickTop="1" x14ac:dyDescent="0.2">
      <c r="A21" s="97" t="s">
        <v>11</v>
      </c>
      <c r="B21" s="98">
        <f>SUM(B9:B20)</f>
        <v>102.90606200000001</v>
      </c>
      <c r="C21" s="98">
        <f>SUM(C9:C20)</f>
        <v>448.26092937425057</v>
      </c>
      <c r="D21" s="99">
        <f>SUM(D9:D20)</f>
        <v>31.956244791028563</v>
      </c>
      <c r="E21" s="98">
        <f t="shared" ref="E21:L21" si="11">SUM(E9:E20)</f>
        <v>583.1232361652792</v>
      </c>
      <c r="F21" s="100">
        <f t="shared" si="11"/>
        <v>3373.0420050063422</v>
      </c>
      <c r="G21" s="101">
        <f t="shared" si="11"/>
        <v>3956.1652411716209</v>
      </c>
      <c r="H21" s="102">
        <f t="shared" si="11"/>
        <v>96.732984110299142</v>
      </c>
      <c r="I21" s="103">
        <f t="shared" si="11"/>
        <v>128.68922890132774</v>
      </c>
      <c r="J21" s="98">
        <f t="shared" si="11"/>
        <v>448.26092937425057</v>
      </c>
      <c r="K21" s="104">
        <f t="shared" si="11"/>
        <v>3475.9480670063422</v>
      </c>
      <c r="L21" s="105">
        <f t="shared" si="11"/>
        <v>4052.8982252819205</v>
      </c>
      <c r="M21" s="106"/>
      <c r="N21" s="36"/>
      <c r="O21" s="36">
        <f>+F21+G21</f>
        <v>7329.2072461779626</v>
      </c>
      <c r="T21" s="25" t="s">
        <v>84</v>
      </c>
      <c r="U21" s="38">
        <v>102.90606200000001</v>
      </c>
      <c r="V21" s="38">
        <v>448.26092937425057</v>
      </c>
      <c r="W21" s="38">
        <v>31.956244791028563</v>
      </c>
      <c r="X21" s="38">
        <v>583.12323616527908</v>
      </c>
      <c r="Y21" s="38">
        <v>3373.0420050063417</v>
      </c>
      <c r="Z21" s="38">
        <v>3373.0420050063417</v>
      </c>
      <c r="AA21" s="38">
        <v>3956.1652411716209</v>
      </c>
      <c r="AB21" s="38">
        <v>96.732984110299128</v>
      </c>
      <c r="AC21" s="38">
        <v>96.732984110299128</v>
      </c>
      <c r="AD21" s="38">
        <v>96.732984110299128</v>
      </c>
      <c r="AE21" s="38">
        <v>4052.8982252819201</v>
      </c>
    </row>
    <row r="22" spans="1:31" ht="18.75" customHeight="1" thickBot="1" x14ac:dyDescent="0.25">
      <c r="A22" s="107"/>
      <c r="B22" s="108">
        <f>+B21/E21</f>
        <v>0.17647395201866478</v>
      </c>
      <c r="C22" s="108">
        <f>+C21/F21</f>
        <v>0.13289515182702497</v>
      </c>
      <c r="D22" s="109">
        <f>+D21/F21</f>
        <v>9.4740132923332738E-3</v>
      </c>
      <c r="E22" s="110"/>
      <c r="F22" s="111">
        <f>+F21/G21</f>
        <v>0.85260392308775601</v>
      </c>
      <c r="G22" s="112">
        <f>+G21/L21</f>
        <v>0.97613239249214778</v>
      </c>
      <c r="H22" s="113">
        <f>+H21/L21</f>
        <v>2.3867607507852082E-2</v>
      </c>
      <c r="I22" s="114">
        <f>+I21/$L$21</f>
        <v>3.1752395877736622E-2</v>
      </c>
      <c r="J22" s="115">
        <f>+J21/$L$21</f>
        <v>0.1106025625262449</v>
      </c>
      <c r="K22" s="116">
        <f>+K21/$L$21</f>
        <v>0.85764504159601851</v>
      </c>
      <c r="L22" s="117"/>
      <c r="M22" s="118"/>
    </row>
    <row r="23" spans="1:31" x14ac:dyDescent="0.2">
      <c r="A23" s="69"/>
      <c r="B23" s="69"/>
      <c r="C23" s="69"/>
      <c r="D23" s="69"/>
      <c r="E23" s="69"/>
      <c r="F23" s="69"/>
      <c r="G23" s="69"/>
      <c r="H23" s="121"/>
      <c r="I23" s="122"/>
      <c r="J23" s="69"/>
      <c r="K23" s="69"/>
      <c r="L23" s="69"/>
      <c r="O23" s="37">
        <f>O26/R26</f>
        <v>8.0775809004288955E-3</v>
      </c>
      <c r="P23" s="37">
        <f>P26/R26</f>
        <v>0.11330692780706443</v>
      </c>
      <c r="Q23" s="37">
        <f>Q26/R26</f>
        <v>0.87861549129250671</v>
      </c>
    </row>
    <row r="24" spans="1:31" ht="18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O24" s="347" t="s">
        <v>38</v>
      </c>
      <c r="P24" s="347"/>
      <c r="Q24" s="25" t="s">
        <v>35</v>
      </c>
    </row>
    <row r="25" spans="1:31" ht="18" customHeight="1" x14ac:dyDescent="0.2">
      <c r="A25" s="69"/>
      <c r="B25" s="69">
        <v>1393.204851695308</v>
      </c>
      <c r="C25" s="69">
        <v>30.92118591590916</v>
      </c>
      <c r="D25" s="69"/>
      <c r="E25" s="69"/>
      <c r="F25" s="69"/>
      <c r="G25" s="69"/>
      <c r="H25" s="69"/>
      <c r="I25" s="69"/>
      <c r="J25" s="69"/>
      <c r="K25" s="69"/>
      <c r="L25" s="69"/>
      <c r="O25" s="224" t="s">
        <v>1</v>
      </c>
      <c r="P25" s="224" t="s">
        <v>5</v>
      </c>
      <c r="Q25" s="224" t="s">
        <v>6</v>
      </c>
    </row>
    <row r="26" spans="1:31" ht="18" customHeight="1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N26" s="25" t="s">
        <v>4</v>
      </c>
      <c r="O26" s="26">
        <f>+D21</f>
        <v>31.956244791028563</v>
      </c>
      <c r="P26" s="26">
        <f>+C21</f>
        <v>448.26092937425057</v>
      </c>
      <c r="Q26" s="38">
        <f>+K21</f>
        <v>3475.9480670063422</v>
      </c>
      <c r="R26" s="26">
        <f>SUM(O26:Q26)</f>
        <v>3956.1652411716213</v>
      </c>
    </row>
    <row r="27" spans="1:31" ht="18" customHeight="1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N27" s="25" t="s">
        <v>0</v>
      </c>
      <c r="O27" s="38">
        <f>+H21</f>
        <v>96.732984110299142</v>
      </c>
      <c r="R27" s="26">
        <f>SUM(O27:Q27)</f>
        <v>96.732984110299142</v>
      </c>
    </row>
    <row r="28" spans="1:31" ht="18" customHeight="1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N28" s="25" t="s">
        <v>11</v>
      </c>
      <c r="O28" s="26">
        <f>SUM(O26:O27)</f>
        <v>128.68922890132771</v>
      </c>
      <c r="P28" s="26">
        <f>SUM(P26:P27)</f>
        <v>448.26092937425057</v>
      </c>
      <c r="Q28" s="26">
        <f>SUM(Q26:Q27)</f>
        <v>3475.9480670063422</v>
      </c>
      <c r="R28" s="26">
        <f>SUM(O28:Q28)</f>
        <v>4052.8982252819205</v>
      </c>
    </row>
    <row r="29" spans="1:31" ht="18" customHeight="1" x14ac:dyDescent="0.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O29" s="27">
        <f>+O28/$R$28</f>
        <v>3.1752395877736615E-2</v>
      </c>
      <c r="P29" s="27">
        <f>+P28/$R$28</f>
        <v>0.1106025625262449</v>
      </c>
      <c r="Q29" s="27">
        <f>+Q28/$R$28</f>
        <v>0.85764504159601851</v>
      </c>
    </row>
    <row r="30" spans="1:31" ht="18" customHeight="1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31" ht="18" customHeight="1" x14ac:dyDescent="0.2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O31" s="39">
        <f>+O26/$R$28</f>
        <v>7.8847883698845364E-3</v>
      </c>
      <c r="P31" s="39">
        <f>+P26/$R$28</f>
        <v>0.1106025625262449</v>
      </c>
      <c r="Q31" s="39">
        <f>+Q26/$R$28</f>
        <v>0.85764504159601851</v>
      </c>
    </row>
    <row r="32" spans="1:31" ht="18" customHeight="1" x14ac:dyDescent="0.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O32" s="39">
        <f>+O27/R28</f>
        <v>2.3867607507852082E-2</v>
      </c>
      <c r="P32" s="40"/>
      <c r="Q32" s="40"/>
    </row>
    <row r="33" spans="1:17" ht="18" customHeight="1" x14ac:dyDescent="0.2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O33" s="39">
        <f>+O28/$R$28</f>
        <v>3.1752395877736615E-2</v>
      </c>
      <c r="P33" s="39">
        <f>+P28/$R$28</f>
        <v>0.1106025625262449</v>
      </c>
      <c r="Q33" s="39">
        <f>+Q28/$R$28</f>
        <v>0.85764504159601851</v>
      </c>
    </row>
    <row r="34" spans="1:17" ht="18" customHeigh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7" ht="18" customHeight="1" x14ac:dyDescent="0.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7" ht="18" customHeight="1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7" ht="18" customHeight="1" x14ac:dyDescent="0.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7" ht="18" customHeight="1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7" ht="18" customHeight="1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7" ht="18" customHeigh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7" ht="18" customHeight="1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7" ht="18" customHeigh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7" ht="18" customHeight="1" x14ac:dyDescent="0.2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7" ht="18" customHeight="1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7" ht="18" customHeight="1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7" ht="18" customHeight="1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7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7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24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24" ht="15.75" x14ac:dyDescent="0.25">
      <c r="A50" s="78" t="s">
        <v>77</v>
      </c>
      <c r="B50" s="78"/>
      <c r="C50" s="69"/>
      <c r="D50" s="69"/>
      <c r="E50" s="69"/>
      <c r="F50" s="69"/>
      <c r="G50" s="69"/>
      <c r="H50" s="69"/>
      <c r="I50" s="69"/>
      <c r="J50" s="69"/>
      <c r="K50" s="69"/>
      <c r="L50" s="69"/>
      <c r="U50" s="297" t="s">
        <v>85</v>
      </c>
      <c r="V50" s="25" t="s">
        <v>88</v>
      </c>
    </row>
    <row r="51" spans="1:24" x14ac:dyDescent="0.2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U51" s="297" t="s">
        <v>90</v>
      </c>
      <c r="V51" s="25" t="s">
        <v>91</v>
      </c>
    </row>
    <row r="52" spans="1:24" ht="13.5" thickBot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24" x14ac:dyDescent="0.2">
      <c r="A53" s="307" t="s">
        <v>13</v>
      </c>
      <c r="B53" s="353" t="s">
        <v>4</v>
      </c>
      <c r="C53" s="354"/>
      <c r="D53" s="268"/>
      <c r="E53" s="69"/>
      <c r="F53" s="69"/>
      <c r="G53" s="69"/>
      <c r="H53" s="69"/>
      <c r="I53" s="69"/>
      <c r="J53" s="69"/>
      <c r="K53" s="69"/>
      <c r="L53" s="69"/>
      <c r="V53" s="25" t="s">
        <v>59</v>
      </c>
      <c r="W53" s="25" t="s">
        <v>82</v>
      </c>
    </row>
    <row r="54" spans="1:24" ht="51" x14ac:dyDescent="0.2">
      <c r="A54" s="308"/>
      <c r="B54" s="269" t="s">
        <v>15</v>
      </c>
      <c r="C54" s="270" t="s">
        <v>16</v>
      </c>
      <c r="D54" s="271" t="s">
        <v>36</v>
      </c>
      <c r="E54" s="69"/>
      <c r="F54" s="69"/>
      <c r="G54" s="69"/>
      <c r="H54" s="69"/>
      <c r="I54" s="69"/>
      <c r="J54" s="69"/>
      <c r="K54" s="69"/>
      <c r="L54" s="69"/>
      <c r="V54" s="25" t="s">
        <v>109</v>
      </c>
      <c r="W54" s="25" t="s">
        <v>110</v>
      </c>
      <c r="X54" s="25" t="s">
        <v>86</v>
      </c>
    </row>
    <row r="55" spans="1:24" ht="18.75" customHeight="1" x14ac:dyDescent="0.2">
      <c r="A55" s="346"/>
      <c r="B55" s="272" t="s">
        <v>1</v>
      </c>
      <c r="C55" s="263" t="s">
        <v>7</v>
      </c>
      <c r="D55" s="273"/>
      <c r="E55" s="69"/>
      <c r="F55" s="69"/>
      <c r="G55" s="69"/>
      <c r="H55" s="69"/>
      <c r="I55" s="69"/>
      <c r="J55" s="69"/>
      <c r="K55" s="69"/>
      <c r="L55" s="69"/>
      <c r="P55" s="25" t="s">
        <v>8</v>
      </c>
      <c r="Q55" s="25" t="s">
        <v>9</v>
      </c>
      <c r="U55" s="25" t="s">
        <v>94</v>
      </c>
      <c r="V55" s="25" t="s">
        <v>80</v>
      </c>
      <c r="W55" s="25" t="s">
        <v>89</v>
      </c>
    </row>
    <row r="56" spans="1:24" ht="18.75" customHeight="1" x14ac:dyDescent="0.2">
      <c r="A56" s="79" t="s">
        <v>19</v>
      </c>
      <c r="B56" s="83">
        <f>+V56</f>
        <v>50.730155834875447</v>
      </c>
      <c r="C56" s="123">
        <f t="shared" ref="C56:C67" si="12">+W56</f>
        <v>180.80786794252438</v>
      </c>
      <c r="D56" s="124">
        <f>SUM(B56:C56)</f>
        <v>231.53802377739981</v>
      </c>
      <c r="E56" s="69"/>
      <c r="F56" s="69"/>
      <c r="G56" s="69"/>
      <c r="H56" s="69"/>
      <c r="I56" s="69"/>
      <c r="J56" s="69"/>
      <c r="K56" s="69"/>
      <c r="L56" s="69"/>
      <c r="P56" s="224" t="s">
        <v>1</v>
      </c>
      <c r="Q56" s="224" t="s">
        <v>7</v>
      </c>
      <c r="U56" s="25" t="s">
        <v>95</v>
      </c>
      <c r="V56" s="38">
        <v>50.730155834875447</v>
      </c>
      <c r="W56" s="38">
        <v>180.80786794252438</v>
      </c>
      <c r="X56" s="38">
        <v>231.53802377739981</v>
      </c>
    </row>
    <row r="57" spans="1:24" ht="18.75" customHeight="1" x14ac:dyDescent="0.2">
      <c r="A57" s="46" t="s">
        <v>20</v>
      </c>
      <c r="B57" s="91">
        <f t="shared" ref="B57:B67" si="13">+V57</f>
        <v>45.680867834875436</v>
      </c>
      <c r="C57" s="125">
        <f t="shared" si="12"/>
        <v>109.42452794252434</v>
      </c>
      <c r="D57" s="126">
        <f t="shared" ref="D57:D67" si="14">SUM(B57:C57)</f>
        <v>155.10539577739976</v>
      </c>
      <c r="E57" s="69"/>
      <c r="F57" s="69"/>
      <c r="G57" s="69"/>
      <c r="H57" s="69"/>
      <c r="I57" s="69"/>
      <c r="J57" s="69"/>
      <c r="K57" s="69"/>
      <c r="L57" s="69"/>
      <c r="P57" s="26">
        <f>+B68</f>
        <v>539.71177001850515</v>
      </c>
      <c r="Q57" s="26">
        <f>+C68</f>
        <v>1732.3397663102928</v>
      </c>
      <c r="R57" s="26">
        <f>SUM(P57:Q57)</f>
        <v>2272.0515363287977</v>
      </c>
      <c r="U57" s="25" t="s">
        <v>96</v>
      </c>
      <c r="V57" s="38">
        <v>45.680867834875436</v>
      </c>
      <c r="W57" s="38">
        <v>109.42452794252434</v>
      </c>
      <c r="X57" s="38">
        <v>155.10539577739976</v>
      </c>
    </row>
    <row r="58" spans="1:24" ht="18.75" customHeight="1" x14ac:dyDescent="0.2">
      <c r="A58" s="46" t="s">
        <v>21</v>
      </c>
      <c r="B58" s="91">
        <f t="shared" si="13"/>
        <v>48.938351834875441</v>
      </c>
      <c r="C58" s="125">
        <f t="shared" si="12"/>
        <v>168.3317609425244</v>
      </c>
      <c r="D58" s="126">
        <f t="shared" si="14"/>
        <v>217.27011277739985</v>
      </c>
      <c r="E58" s="69"/>
      <c r="F58" s="69"/>
      <c r="G58" s="69"/>
      <c r="H58" s="69"/>
      <c r="I58" s="69"/>
      <c r="J58" s="69"/>
      <c r="K58" s="69"/>
      <c r="L58" s="69"/>
      <c r="P58" s="27">
        <f>+P57/R57</f>
        <v>0.23754380628644389</v>
      </c>
      <c r="Q58" s="27">
        <f>+Q57/R57</f>
        <v>0.76245619371355622</v>
      </c>
      <c r="U58" s="25" t="s">
        <v>97</v>
      </c>
      <c r="V58" s="38">
        <v>48.938351834875441</v>
      </c>
      <c r="W58" s="38">
        <v>168.3317609425244</v>
      </c>
      <c r="X58" s="38">
        <v>217.27011277739985</v>
      </c>
    </row>
    <row r="59" spans="1:24" ht="18.75" customHeight="1" x14ac:dyDescent="0.2">
      <c r="A59" s="46" t="s">
        <v>22</v>
      </c>
      <c r="B59" s="91">
        <f t="shared" si="13"/>
        <v>34.357243834875433</v>
      </c>
      <c r="C59" s="125">
        <f t="shared" si="12"/>
        <v>39.977660942524373</v>
      </c>
      <c r="D59" s="126">
        <f t="shared" si="14"/>
        <v>74.3349047773998</v>
      </c>
      <c r="E59" s="69"/>
      <c r="F59" s="69"/>
      <c r="G59" s="69"/>
      <c r="H59" s="69"/>
      <c r="I59" s="69"/>
      <c r="J59" s="69"/>
      <c r="K59" s="69"/>
      <c r="L59" s="69"/>
      <c r="U59" s="25" t="s">
        <v>98</v>
      </c>
      <c r="V59" s="38">
        <v>34.357243834875433</v>
      </c>
      <c r="W59" s="38">
        <v>39.977660942524373</v>
      </c>
      <c r="X59" s="38">
        <v>74.3349047773998</v>
      </c>
    </row>
    <row r="60" spans="1:24" ht="18.75" customHeight="1" x14ac:dyDescent="0.2">
      <c r="A60" s="46" t="s">
        <v>23</v>
      </c>
      <c r="B60" s="91">
        <f t="shared" si="13"/>
        <v>43.79168883487543</v>
      </c>
      <c r="C60" s="125">
        <f t="shared" si="12"/>
        <v>123.80637594252437</v>
      </c>
      <c r="D60" s="126">
        <f t="shared" si="14"/>
        <v>167.5980647773998</v>
      </c>
      <c r="E60" s="69"/>
      <c r="F60" s="69"/>
      <c r="G60" s="69"/>
      <c r="H60" s="69"/>
      <c r="I60" s="69"/>
      <c r="J60" s="69"/>
      <c r="K60" s="69"/>
      <c r="L60" s="69"/>
      <c r="U60" s="25" t="s">
        <v>99</v>
      </c>
      <c r="V60" s="38">
        <v>43.79168883487543</v>
      </c>
      <c r="W60" s="38">
        <v>123.80637594252437</v>
      </c>
      <c r="X60" s="38">
        <v>167.5980647773998</v>
      </c>
    </row>
    <row r="61" spans="1:24" ht="18.75" customHeight="1" x14ac:dyDescent="0.2">
      <c r="A61" s="46" t="s">
        <v>24</v>
      </c>
      <c r="B61" s="91">
        <f t="shared" si="13"/>
        <v>44.188410834875434</v>
      </c>
      <c r="C61" s="125">
        <f t="shared" si="12"/>
        <v>172.50309194252435</v>
      </c>
      <c r="D61" s="126">
        <f t="shared" si="14"/>
        <v>216.69150277739979</v>
      </c>
      <c r="E61" s="69"/>
      <c r="F61" s="69"/>
      <c r="G61" s="69"/>
      <c r="H61" s="69"/>
      <c r="I61" s="69"/>
      <c r="J61" s="69"/>
      <c r="K61" s="69"/>
      <c r="L61" s="69"/>
      <c r="U61" s="25" t="s">
        <v>100</v>
      </c>
      <c r="V61" s="38">
        <v>44.188410834875434</v>
      </c>
      <c r="W61" s="38">
        <v>172.50309194252435</v>
      </c>
      <c r="X61" s="38">
        <v>216.69150277739979</v>
      </c>
    </row>
    <row r="62" spans="1:24" ht="18.75" customHeight="1" x14ac:dyDescent="0.2">
      <c r="A62" s="46" t="s">
        <v>25</v>
      </c>
      <c r="B62" s="91">
        <f t="shared" si="13"/>
        <v>45.158435834875434</v>
      </c>
      <c r="C62" s="125">
        <f t="shared" si="12"/>
        <v>197.58635394252437</v>
      </c>
      <c r="D62" s="126">
        <f t="shared" si="14"/>
        <v>242.7447897773998</v>
      </c>
      <c r="E62" s="69"/>
      <c r="F62" s="69"/>
      <c r="G62" s="69"/>
      <c r="H62" s="69"/>
      <c r="I62" s="69"/>
      <c r="J62" s="69"/>
      <c r="K62" s="69"/>
      <c r="L62" s="69"/>
      <c r="U62" s="25" t="s">
        <v>101</v>
      </c>
      <c r="V62" s="38">
        <v>45.158435834875434</v>
      </c>
      <c r="W62" s="38">
        <v>197.58635394252437</v>
      </c>
      <c r="X62" s="38">
        <v>242.7447897773998</v>
      </c>
    </row>
    <row r="63" spans="1:24" ht="18.75" customHeight="1" x14ac:dyDescent="0.2">
      <c r="A63" s="46" t="s">
        <v>26</v>
      </c>
      <c r="B63" s="91">
        <f t="shared" si="13"/>
        <v>41.794362834875436</v>
      </c>
      <c r="C63" s="125">
        <f t="shared" si="12"/>
        <v>151.48111094252437</v>
      </c>
      <c r="D63" s="126">
        <f t="shared" si="14"/>
        <v>193.27547377739981</v>
      </c>
      <c r="E63" s="69"/>
      <c r="F63" s="69"/>
      <c r="G63" s="69"/>
      <c r="H63" s="69"/>
      <c r="I63" s="69"/>
      <c r="J63" s="69"/>
      <c r="K63" s="69"/>
      <c r="L63" s="69"/>
      <c r="U63" s="25" t="s">
        <v>102</v>
      </c>
      <c r="V63" s="38">
        <v>41.794362834875436</v>
      </c>
      <c r="W63" s="38">
        <v>151.48111094252437</v>
      </c>
      <c r="X63" s="38">
        <v>193.27547377739981</v>
      </c>
    </row>
    <row r="64" spans="1:24" ht="18.75" customHeight="1" x14ac:dyDescent="0.2">
      <c r="A64" s="46" t="s">
        <v>27</v>
      </c>
      <c r="B64" s="91">
        <f t="shared" si="13"/>
        <v>44.048314834875434</v>
      </c>
      <c r="C64" s="125">
        <f t="shared" si="12"/>
        <v>129.04131394252437</v>
      </c>
      <c r="D64" s="126">
        <f t="shared" si="14"/>
        <v>173.08962877739981</v>
      </c>
      <c r="E64" s="69"/>
      <c r="F64" s="69"/>
      <c r="G64" s="69"/>
      <c r="H64" s="69"/>
      <c r="I64" s="69"/>
      <c r="J64" s="69"/>
      <c r="K64" s="69"/>
      <c r="L64" s="69"/>
      <c r="U64" s="25" t="s">
        <v>103</v>
      </c>
      <c r="V64" s="38">
        <v>44.048314834875434</v>
      </c>
      <c r="W64" s="38">
        <v>129.04131394252437</v>
      </c>
      <c r="X64" s="38">
        <v>173.08962877739981</v>
      </c>
    </row>
    <row r="65" spans="1:24" ht="18.75" customHeight="1" x14ac:dyDescent="0.2">
      <c r="A65" s="46" t="s">
        <v>28</v>
      </c>
      <c r="B65" s="91">
        <f t="shared" si="13"/>
        <v>48.282019834875442</v>
      </c>
      <c r="C65" s="125">
        <f t="shared" si="12"/>
        <v>157.31382694252434</v>
      </c>
      <c r="D65" s="126">
        <f t="shared" si="14"/>
        <v>205.5958467773998</v>
      </c>
      <c r="E65" s="69"/>
      <c r="F65" s="69"/>
      <c r="G65" s="69"/>
      <c r="H65" s="69"/>
      <c r="I65" s="69"/>
      <c r="J65" s="69"/>
      <c r="K65" s="69"/>
      <c r="L65" s="69"/>
      <c r="U65" s="25" t="s">
        <v>104</v>
      </c>
      <c r="V65" s="38">
        <v>48.282019834875442</v>
      </c>
      <c r="W65" s="38">
        <v>157.31382694252434</v>
      </c>
      <c r="X65" s="38">
        <v>205.5958467773998</v>
      </c>
    </row>
    <row r="66" spans="1:24" ht="18.75" customHeight="1" x14ac:dyDescent="0.2">
      <c r="A66" s="46" t="s">
        <v>29</v>
      </c>
      <c r="B66" s="91">
        <f t="shared" si="13"/>
        <v>43.331275834875449</v>
      </c>
      <c r="C66" s="125">
        <f t="shared" si="12"/>
        <v>120.73785194252436</v>
      </c>
      <c r="D66" s="126">
        <f t="shared" si="14"/>
        <v>164.06912777739981</v>
      </c>
      <c r="E66" s="69"/>
      <c r="F66" s="69"/>
      <c r="G66" s="69"/>
      <c r="H66" s="69"/>
      <c r="I66" s="69"/>
      <c r="J66" s="69"/>
      <c r="K66" s="69"/>
      <c r="L66" s="69"/>
      <c r="U66" s="25" t="s">
        <v>105</v>
      </c>
      <c r="V66" s="38">
        <v>43.331275834875449</v>
      </c>
      <c r="W66" s="38">
        <v>120.73785194252436</v>
      </c>
      <c r="X66" s="38">
        <v>164.06912777739981</v>
      </c>
    </row>
    <row r="67" spans="1:24" ht="18.75" customHeight="1" x14ac:dyDescent="0.2">
      <c r="A67" s="53" t="s">
        <v>30</v>
      </c>
      <c r="B67" s="91">
        <f t="shared" si="13"/>
        <v>49.410641834875435</v>
      </c>
      <c r="C67" s="125">
        <f t="shared" si="12"/>
        <v>181.3280229425244</v>
      </c>
      <c r="D67" s="126">
        <f t="shared" si="14"/>
        <v>230.73866477739983</v>
      </c>
      <c r="E67" s="69"/>
      <c r="F67" s="69"/>
      <c r="G67" s="69"/>
      <c r="H67" s="69"/>
      <c r="I67" s="69"/>
      <c r="J67" s="69"/>
      <c r="K67" s="69"/>
      <c r="L67" s="69"/>
      <c r="U67" s="25" t="s">
        <v>106</v>
      </c>
      <c r="V67" s="38">
        <v>49.410641834875435</v>
      </c>
      <c r="W67" s="38">
        <v>181.3280229425244</v>
      </c>
      <c r="X67" s="38">
        <v>230.73866477739983</v>
      </c>
    </row>
    <row r="68" spans="1:24" ht="18.75" customHeight="1" x14ac:dyDescent="0.2">
      <c r="A68" s="127" t="s">
        <v>11</v>
      </c>
      <c r="B68" s="128">
        <f>SUM(B56:B67)</f>
        <v>539.71177001850515</v>
      </c>
      <c r="C68" s="129">
        <f>SUM(C56:C67)</f>
        <v>1732.3397663102928</v>
      </c>
      <c r="D68" s="130">
        <f>SUM(D56:D67)</f>
        <v>2272.0515363287977</v>
      </c>
      <c r="E68" s="69"/>
      <c r="F68" s="69"/>
      <c r="G68" s="69"/>
      <c r="H68" s="69"/>
      <c r="I68" s="69"/>
      <c r="J68" s="69"/>
      <c r="K68" s="69"/>
      <c r="L68" s="69"/>
      <c r="U68" s="25" t="s">
        <v>84</v>
      </c>
      <c r="V68" s="38">
        <v>539.71177001850515</v>
      </c>
      <c r="W68" s="38">
        <v>1732.3397663102924</v>
      </c>
      <c r="X68" s="38">
        <v>2272.0515363287977</v>
      </c>
    </row>
    <row r="69" spans="1:24" ht="18.75" customHeight="1" thickBot="1" x14ac:dyDescent="0.25">
      <c r="A69" s="131"/>
      <c r="B69" s="132">
        <f>+B68/D68</f>
        <v>0.23754380628644389</v>
      </c>
      <c r="C69" s="133">
        <f>+C68/D68</f>
        <v>0.76245619371355622</v>
      </c>
      <c r="D69" s="134"/>
      <c r="E69" s="69"/>
      <c r="F69" s="69"/>
      <c r="G69" s="69"/>
      <c r="H69" s="69"/>
      <c r="I69" s="69"/>
      <c r="J69" s="69"/>
      <c r="K69" s="69"/>
      <c r="L69" s="69"/>
    </row>
  </sheetData>
  <mergeCells count="8">
    <mergeCell ref="A53:A55"/>
    <mergeCell ref="O24:P24"/>
    <mergeCell ref="I6:L7"/>
    <mergeCell ref="B53:C53"/>
    <mergeCell ref="A6:A8"/>
    <mergeCell ref="G7:G8"/>
    <mergeCell ref="B7:D7"/>
    <mergeCell ref="E7:E8"/>
  </mergeCells>
  <phoneticPr fontId="0" type="noConversion"/>
  <pageMargins left="0.78740157480314965" right="0.78740157480314965" top="0.78740157480314965" bottom="0.78740157480314965" header="0" footer="0"/>
  <pageSetup paperSize="9" scale="53" fitToHeight="0" orientation="portrait" r:id="rId1"/>
  <headerFooter alignWithMargins="0"/>
  <ignoredErrors>
    <ignoredError sqref="E9:E2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80"/>
  <sheetViews>
    <sheetView tabSelected="1" view="pageBreakPreview" zoomScale="90" zoomScaleNormal="100" zoomScaleSheetLayoutView="90" zoomScalePageLayoutView="70" workbookViewId="0">
      <selection activeCell="S8" sqref="S8"/>
    </sheetView>
  </sheetViews>
  <sheetFormatPr baseColWidth="10" defaultColWidth="14.42578125" defaultRowHeight="12.75" x14ac:dyDescent="0.2"/>
  <cols>
    <col min="1" max="1" width="22.5703125" customWidth="1"/>
    <col min="2" max="3" width="8.7109375" customWidth="1"/>
    <col min="4" max="4" width="9.85546875" bestFit="1" customWidth="1"/>
    <col min="5" max="5" width="18.140625" customWidth="1"/>
    <col min="6" max="6" width="12.42578125" bestFit="1" customWidth="1"/>
    <col min="7" max="7" width="9.85546875" bestFit="1" customWidth="1"/>
    <col min="8" max="8" width="8.7109375" customWidth="1"/>
    <col min="9" max="9" width="9.7109375" bestFit="1" customWidth="1"/>
    <col min="10" max="10" width="7.140625" bestFit="1" customWidth="1"/>
    <col min="11" max="11" width="6.28515625" customWidth="1"/>
    <col min="12" max="12" width="9.85546875" bestFit="1" customWidth="1"/>
    <col min="13" max="13" width="8.7109375" customWidth="1"/>
    <col min="14" max="14" width="9.7109375" bestFit="1" customWidth="1"/>
    <col min="15" max="15" width="8.7109375" customWidth="1"/>
    <col min="16" max="16" width="7.140625" bestFit="1" customWidth="1"/>
    <col min="17" max="18" width="12.28515625" customWidth="1"/>
    <col min="19" max="19" width="22.5703125" style="25" customWidth="1"/>
    <col min="20" max="20" width="13.5703125" style="25" customWidth="1"/>
    <col min="21" max="22" width="14.42578125" style="25"/>
    <col min="23" max="40" width="8.28515625" style="25" customWidth="1"/>
    <col min="41" max="45" width="14.42578125" style="25"/>
  </cols>
  <sheetData>
    <row r="1" spans="1:45" ht="18" x14ac:dyDescent="0.25">
      <c r="A1" s="76" t="s">
        <v>78</v>
      </c>
      <c r="B1" s="69"/>
      <c r="C1" s="76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45" ht="18" x14ac:dyDescent="0.25">
      <c r="A2" s="76"/>
      <c r="B2" s="69"/>
      <c r="C2" s="76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W2" s="25" t="s">
        <v>90</v>
      </c>
      <c r="X2" s="25" t="s">
        <v>34</v>
      </c>
      <c r="Y2" s="25" t="s">
        <v>115</v>
      </c>
      <c r="Z2" s="25" t="s">
        <v>85</v>
      </c>
      <c r="AA2" s="25" t="s">
        <v>59</v>
      </c>
      <c r="AB2" s="25" t="s">
        <v>82</v>
      </c>
    </row>
    <row r="3" spans="1:45" ht="13.5" thickBo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W3" s="25" t="s">
        <v>91</v>
      </c>
      <c r="AL3" s="25" t="s">
        <v>107</v>
      </c>
      <c r="AN3" s="25" t="s">
        <v>86</v>
      </c>
    </row>
    <row r="4" spans="1:45" ht="18.75" customHeight="1" x14ac:dyDescent="0.2">
      <c r="A4" s="285" t="s">
        <v>61</v>
      </c>
      <c r="B4" s="353" t="s">
        <v>4</v>
      </c>
      <c r="C4" s="354"/>
      <c r="D4" s="354"/>
      <c r="E4" s="354"/>
      <c r="F4" s="354"/>
      <c r="G4" s="354"/>
      <c r="H4" s="354"/>
      <c r="I4" s="354"/>
      <c r="J4" s="391"/>
      <c r="K4" s="391"/>
      <c r="L4" s="391"/>
      <c r="M4" s="391"/>
      <c r="N4" s="392"/>
      <c r="O4" s="390" t="s">
        <v>0</v>
      </c>
      <c r="P4" s="391"/>
      <c r="Q4" s="376" t="s">
        <v>11</v>
      </c>
      <c r="R4" s="222"/>
      <c r="W4" s="25" t="s">
        <v>2</v>
      </c>
      <c r="AE4" s="25" t="s">
        <v>3</v>
      </c>
      <c r="AL4" s="25" t="s">
        <v>2</v>
      </c>
      <c r="AM4" s="25" t="s">
        <v>3</v>
      </c>
    </row>
    <row r="5" spans="1:45" ht="18.75" customHeight="1" x14ac:dyDescent="0.2">
      <c r="A5" s="281" t="s">
        <v>34</v>
      </c>
      <c r="B5" s="403" t="s">
        <v>2</v>
      </c>
      <c r="C5" s="404"/>
      <c r="D5" s="404"/>
      <c r="E5" s="404"/>
      <c r="F5" s="404"/>
      <c r="G5" s="404"/>
      <c r="H5" s="404"/>
      <c r="I5" s="404"/>
      <c r="J5" s="370" t="s">
        <v>12</v>
      </c>
      <c r="K5" s="371"/>
      <c r="L5" s="371"/>
      <c r="M5" s="371"/>
      <c r="N5" s="372"/>
      <c r="O5" s="374" t="s">
        <v>43</v>
      </c>
      <c r="P5" s="374"/>
      <c r="Q5" s="377"/>
      <c r="R5" s="222"/>
      <c r="W5" s="25" t="s">
        <v>116</v>
      </c>
      <c r="Z5" s="25" t="s">
        <v>117</v>
      </c>
      <c r="AA5" s="25" t="s">
        <v>118</v>
      </c>
      <c r="AE5" s="25" t="s">
        <v>116</v>
      </c>
      <c r="AH5" s="25" t="s">
        <v>118</v>
      </c>
      <c r="AL5" s="25" t="s">
        <v>119</v>
      </c>
      <c r="AM5" s="25" t="s">
        <v>119</v>
      </c>
    </row>
    <row r="6" spans="1:45" ht="27.75" customHeight="1" x14ac:dyDescent="0.2">
      <c r="A6" s="281" t="s">
        <v>60</v>
      </c>
      <c r="B6" s="365" t="s">
        <v>62</v>
      </c>
      <c r="C6" s="366"/>
      <c r="D6" s="367"/>
      <c r="E6" s="274" t="s">
        <v>44</v>
      </c>
      <c r="F6" s="398" t="s">
        <v>45</v>
      </c>
      <c r="G6" s="366"/>
      <c r="H6" s="366"/>
      <c r="I6" s="366"/>
      <c r="J6" s="373" t="s">
        <v>43</v>
      </c>
      <c r="K6" s="374"/>
      <c r="L6" s="375"/>
      <c r="M6" s="398" t="s">
        <v>45</v>
      </c>
      <c r="N6" s="399"/>
      <c r="O6" s="351"/>
      <c r="P6" s="351"/>
      <c r="Q6" s="377"/>
      <c r="R6" s="222"/>
      <c r="W6" s="25" t="s">
        <v>87</v>
      </c>
      <c r="Z6" s="25" t="s">
        <v>87</v>
      </c>
      <c r="AA6" s="25" t="s">
        <v>87</v>
      </c>
      <c r="AC6" s="25" t="s">
        <v>88</v>
      </c>
      <c r="AE6" s="25" t="s">
        <v>87</v>
      </c>
      <c r="AH6" s="25" t="s">
        <v>87</v>
      </c>
      <c r="AJ6" s="25" t="s">
        <v>88</v>
      </c>
      <c r="AL6" s="25" t="s">
        <v>87</v>
      </c>
      <c r="AM6" s="25" t="s">
        <v>87</v>
      </c>
    </row>
    <row r="7" spans="1:45" x14ac:dyDescent="0.2">
      <c r="A7" s="286" t="s">
        <v>18</v>
      </c>
      <c r="B7" s="395" t="s">
        <v>57</v>
      </c>
      <c r="C7" s="396"/>
      <c r="D7" s="397"/>
      <c r="E7" s="263" t="s">
        <v>58</v>
      </c>
      <c r="F7" s="363" t="s">
        <v>57</v>
      </c>
      <c r="G7" s="397"/>
      <c r="H7" s="363" t="s">
        <v>31</v>
      </c>
      <c r="I7" s="409"/>
      <c r="J7" s="379" t="s">
        <v>35</v>
      </c>
      <c r="K7" s="380"/>
      <c r="L7" s="381"/>
      <c r="M7" s="363" t="s">
        <v>31</v>
      </c>
      <c r="N7" s="364"/>
      <c r="O7" s="389" t="s">
        <v>35</v>
      </c>
      <c r="P7" s="389"/>
      <c r="Q7" s="377"/>
      <c r="R7" s="222"/>
      <c r="W7" s="25" t="s">
        <v>38</v>
      </c>
      <c r="Y7" s="25" t="s">
        <v>35</v>
      </c>
      <c r="Z7" s="25" t="s">
        <v>35</v>
      </c>
      <c r="AA7" s="25" t="s">
        <v>38</v>
      </c>
      <c r="AC7" s="25" t="s">
        <v>109</v>
      </c>
      <c r="AD7" s="25" t="s">
        <v>110</v>
      </c>
      <c r="AE7" s="25" t="s">
        <v>38</v>
      </c>
      <c r="AG7" s="25" t="s">
        <v>35</v>
      </c>
      <c r="AH7" s="25" t="s">
        <v>38</v>
      </c>
      <c r="AJ7" s="25" t="s">
        <v>109</v>
      </c>
      <c r="AK7" s="25" t="s">
        <v>110</v>
      </c>
      <c r="AL7" s="25" t="s">
        <v>108</v>
      </c>
      <c r="AM7" s="25" t="s">
        <v>108</v>
      </c>
    </row>
    <row r="8" spans="1:45" s="20" customFormat="1" ht="30.75" customHeight="1" x14ac:dyDescent="0.2">
      <c r="A8" s="287" t="s">
        <v>59</v>
      </c>
      <c r="B8" s="405" t="s">
        <v>38</v>
      </c>
      <c r="C8" s="406"/>
      <c r="D8" s="275" t="s">
        <v>35</v>
      </c>
      <c r="E8" s="275" t="s">
        <v>35</v>
      </c>
      <c r="F8" s="275" t="s">
        <v>38</v>
      </c>
      <c r="G8" s="275" t="s">
        <v>35</v>
      </c>
      <c r="H8" s="275" t="s">
        <v>8</v>
      </c>
      <c r="I8" s="275" t="s">
        <v>9</v>
      </c>
      <c r="J8" s="368" t="s">
        <v>38</v>
      </c>
      <c r="K8" s="369"/>
      <c r="L8" s="276" t="s">
        <v>35</v>
      </c>
      <c r="M8" s="277" t="s">
        <v>8</v>
      </c>
      <c r="N8" s="278" t="s">
        <v>9</v>
      </c>
      <c r="O8" s="279" t="s">
        <v>2</v>
      </c>
      <c r="P8" s="280" t="s">
        <v>12</v>
      </c>
      <c r="Q8" s="377"/>
      <c r="R8" s="222"/>
      <c r="S8" s="42"/>
      <c r="T8" s="42"/>
      <c r="U8" s="42"/>
      <c r="V8" s="25" t="s">
        <v>94</v>
      </c>
      <c r="W8" s="25" t="s">
        <v>80</v>
      </c>
      <c r="X8" s="25" t="s">
        <v>81</v>
      </c>
      <c r="Y8" s="25" t="s">
        <v>6</v>
      </c>
      <c r="Z8" s="25" t="s">
        <v>6</v>
      </c>
      <c r="AA8" s="25" t="s">
        <v>6</v>
      </c>
      <c r="AB8" s="25" t="s">
        <v>81</v>
      </c>
      <c r="AC8" s="25" t="s">
        <v>80</v>
      </c>
      <c r="AD8" s="25" t="s">
        <v>89</v>
      </c>
      <c r="AE8" s="25" t="s">
        <v>80</v>
      </c>
      <c r="AF8" s="25" t="s">
        <v>81</v>
      </c>
      <c r="AG8" s="25" t="s">
        <v>6</v>
      </c>
      <c r="AH8" s="25" t="s">
        <v>6</v>
      </c>
      <c r="AI8" s="25" t="s">
        <v>81</v>
      </c>
      <c r="AJ8" s="25" t="s">
        <v>80</v>
      </c>
      <c r="AK8" s="25" t="s">
        <v>89</v>
      </c>
      <c r="AL8" s="25" t="s">
        <v>80</v>
      </c>
      <c r="AM8" s="25" t="s">
        <v>80</v>
      </c>
      <c r="AN8" s="25"/>
      <c r="AO8" s="42"/>
      <c r="AP8" s="42"/>
      <c r="AQ8" s="42"/>
      <c r="AR8" s="42"/>
      <c r="AS8" s="42"/>
    </row>
    <row r="9" spans="1:45" ht="18" customHeight="1" x14ac:dyDescent="0.2">
      <c r="A9" s="281" t="s">
        <v>13</v>
      </c>
      <c r="B9" s="282" t="s">
        <v>80</v>
      </c>
      <c r="C9" s="282" t="s">
        <v>81</v>
      </c>
      <c r="D9" s="266" t="s">
        <v>6</v>
      </c>
      <c r="E9" s="283" t="s">
        <v>6</v>
      </c>
      <c r="F9" s="283" t="s">
        <v>6</v>
      </c>
      <c r="G9" s="283" t="s">
        <v>5</v>
      </c>
      <c r="H9" s="283" t="s">
        <v>1</v>
      </c>
      <c r="I9" s="283" t="s">
        <v>7</v>
      </c>
      <c r="J9" s="241" t="s">
        <v>1</v>
      </c>
      <c r="K9" s="233" t="s">
        <v>5</v>
      </c>
      <c r="L9" s="266" t="s">
        <v>6</v>
      </c>
      <c r="M9" s="283" t="s">
        <v>1</v>
      </c>
      <c r="N9" s="284" t="s">
        <v>7</v>
      </c>
      <c r="O9" s="266" t="s">
        <v>1</v>
      </c>
      <c r="P9" s="283" t="s">
        <v>1</v>
      </c>
      <c r="Q9" s="378"/>
      <c r="R9" s="222"/>
      <c r="V9" s="25" t="s">
        <v>95</v>
      </c>
      <c r="W9" s="25">
        <v>2.5662947198965878</v>
      </c>
      <c r="X9" s="25">
        <v>7.5180391269211153</v>
      </c>
      <c r="Y9" s="25">
        <v>286.24321995625257</v>
      </c>
      <c r="Z9" s="25">
        <v>113.09419804238377</v>
      </c>
      <c r="AA9" s="25">
        <v>10.883678</v>
      </c>
      <c r="AB9" s="25">
        <v>36.176521999999999</v>
      </c>
      <c r="AC9" s="25">
        <v>49.623359950393649</v>
      </c>
      <c r="AD9" s="25">
        <v>177.36817320569344</v>
      </c>
      <c r="AE9" s="25">
        <v>0.11073792935579296</v>
      </c>
      <c r="AF9" s="25">
        <v>0.62474307093309933</v>
      </c>
      <c r="AG9" s="25">
        <v>0.42228668358114696</v>
      </c>
      <c r="AH9" s="25">
        <v>0</v>
      </c>
      <c r="AI9" s="25">
        <v>0</v>
      </c>
      <c r="AJ9" s="25">
        <v>1.1067958844817969</v>
      </c>
      <c r="AK9" s="25">
        <v>3.4396947368309427</v>
      </c>
      <c r="AL9" s="25">
        <v>1.097675</v>
      </c>
      <c r="AM9" s="25">
        <v>9.8952001758582639</v>
      </c>
      <c r="AN9" s="25">
        <v>700.17061848258197</v>
      </c>
    </row>
    <row r="10" spans="1:45" ht="18" customHeight="1" x14ac:dyDescent="0.2">
      <c r="A10" s="46" t="s">
        <v>19</v>
      </c>
      <c r="B10" s="47">
        <f t="shared" ref="B10:B11" si="0">+W9</f>
        <v>2.5662947198965878</v>
      </c>
      <c r="C10" s="47">
        <f t="shared" ref="C10:C11" si="1">+X9</f>
        <v>7.5180391269211153</v>
      </c>
      <c r="D10" s="48">
        <f t="shared" ref="D10:D11" si="2">+Y9</f>
        <v>286.24321995625257</v>
      </c>
      <c r="E10" s="49">
        <f t="shared" ref="E10:E11" si="3">+Z9</f>
        <v>113.09419804238377</v>
      </c>
      <c r="F10" s="49">
        <f t="shared" ref="F10:F11" si="4">+AA9</f>
        <v>10.883678</v>
      </c>
      <c r="G10" s="49">
        <f t="shared" ref="G10:G11" si="5">+AB9</f>
        <v>36.176521999999999</v>
      </c>
      <c r="H10" s="49">
        <f t="shared" ref="H10:H11" si="6">+AC9</f>
        <v>49.623359950393649</v>
      </c>
      <c r="I10" s="49">
        <f t="shared" ref="I10:I11" si="7">+AD9</f>
        <v>177.36817320569344</v>
      </c>
      <c r="J10" s="47">
        <f t="shared" ref="J10:J11" si="8">+AE9</f>
        <v>0.11073792935579296</v>
      </c>
      <c r="K10" s="50">
        <f t="shared" ref="K10:K11" si="9">+AF9</f>
        <v>0.62474307093309933</v>
      </c>
      <c r="L10" s="48">
        <f t="shared" ref="L10:L11" si="10">+AG9</f>
        <v>0.42228668358114696</v>
      </c>
      <c r="M10" s="49">
        <f t="shared" ref="M10:M11" si="11">+AJ9</f>
        <v>1.1067958844817969</v>
      </c>
      <c r="N10" s="51">
        <f t="shared" ref="N10:N11" si="12">+AK9</f>
        <v>3.4396947368309427</v>
      </c>
      <c r="O10" s="48">
        <f t="shared" ref="O10:O11" si="13">+AL9</f>
        <v>1.097675</v>
      </c>
      <c r="P10" s="49">
        <f t="shared" ref="P10:P11" si="14">+AM9</f>
        <v>9.8952001758582639</v>
      </c>
      <c r="Q10" s="52">
        <f t="shared" ref="Q10:Q11" si="15">SUM(B10:P10)</f>
        <v>700.17061848258197</v>
      </c>
      <c r="R10" s="223"/>
      <c r="V10" s="25" t="s">
        <v>96</v>
      </c>
      <c r="W10" s="25">
        <v>2.3769480492144948</v>
      </c>
      <c r="X10" s="25">
        <v>7.668009262142939</v>
      </c>
      <c r="Y10" s="25">
        <v>225.50974485257507</v>
      </c>
      <c r="Z10" s="25">
        <v>98.904419101815037</v>
      </c>
      <c r="AA10" s="25">
        <v>10.992389999999999</v>
      </c>
      <c r="AB10" s="25">
        <v>35.606488999999996</v>
      </c>
      <c r="AC10" s="25">
        <v>44.741334267773141</v>
      </c>
      <c r="AD10" s="25">
        <v>106.2845848621255</v>
      </c>
      <c r="AE10" s="25">
        <v>0.12442560003788565</v>
      </c>
      <c r="AF10" s="25">
        <v>0.68495493571127464</v>
      </c>
      <c r="AG10" s="25">
        <v>0.42219398555592974</v>
      </c>
      <c r="AH10" s="25">
        <v>0</v>
      </c>
      <c r="AI10" s="25">
        <v>0</v>
      </c>
      <c r="AJ10" s="25">
        <v>0.93953356710229796</v>
      </c>
      <c r="AK10" s="25">
        <v>3.1399430803988433</v>
      </c>
      <c r="AL10" s="25">
        <v>1.033261</v>
      </c>
      <c r="AM10" s="25">
        <v>8.8753311758582623</v>
      </c>
      <c r="AN10" s="25">
        <v>547.30356274031078</v>
      </c>
    </row>
    <row r="11" spans="1:45" ht="18" customHeight="1" x14ac:dyDescent="0.2">
      <c r="A11" s="46" t="s">
        <v>20</v>
      </c>
      <c r="B11" s="47">
        <f t="shared" si="0"/>
        <v>2.3769480492144948</v>
      </c>
      <c r="C11" s="47">
        <f t="shared" si="1"/>
        <v>7.668009262142939</v>
      </c>
      <c r="D11" s="48">
        <f t="shared" si="2"/>
        <v>225.50974485257507</v>
      </c>
      <c r="E11" s="49">
        <f t="shared" si="3"/>
        <v>98.904419101815037</v>
      </c>
      <c r="F11" s="49">
        <f t="shared" si="4"/>
        <v>10.992389999999999</v>
      </c>
      <c r="G11" s="49">
        <f t="shared" si="5"/>
        <v>35.606488999999996</v>
      </c>
      <c r="H11" s="49">
        <f t="shared" si="6"/>
        <v>44.741334267773141</v>
      </c>
      <c r="I11" s="49">
        <f t="shared" si="7"/>
        <v>106.2845848621255</v>
      </c>
      <c r="J11" s="47">
        <f t="shared" si="8"/>
        <v>0.12442560003788565</v>
      </c>
      <c r="K11" s="50">
        <f t="shared" si="9"/>
        <v>0.68495493571127464</v>
      </c>
      <c r="L11" s="48">
        <f t="shared" si="10"/>
        <v>0.42219398555592974</v>
      </c>
      <c r="M11" s="49">
        <f t="shared" si="11"/>
        <v>0.93953356710229796</v>
      </c>
      <c r="N11" s="51">
        <f t="shared" si="12"/>
        <v>3.1399430803988433</v>
      </c>
      <c r="O11" s="48">
        <f t="shared" si="13"/>
        <v>1.033261</v>
      </c>
      <c r="P11" s="49">
        <f t="shared" si="14"/>
        <v>8.8753311758582623</v>
      </c>
      <c r="Q11" s="52">
        <f t="shared" si="15"/>
        <v>547.30356274031078</v>
      </c>
      <c r="R11" s="223"/>
      <c r="V11" s="25" t="s">
        <v>97</v>
      </c>
      <c r="W11" s="25">
        <v>2.4199222039665038</v>
      </c>
      <c r="X11" s="25">
        <v>6.7776921644249848</v>
      </c>
      <c r="Y11" s="25">
        <v>192.88696788781746</v>
      </c>
      <c r="Z11" s="25">
        <v>81.032879188651066</v>
      </c>
      <c r="AA11" s="25">
        <v>9.7772819999999996</v>
      </c>
      <c r="AB11" s="25">
        <v>32.839399</v>
      </c>
      <c r="AC11" s="25">
        <v>47.897840739556358</v>
      </c>
      <c r="AD11" s="25">
        <v>165.02332131912092</v>
      </c>
      <c r="AE11" s="25">
        <v>0.12208744528587664</v>
      </c>
      <c r="AF11" s="25">
        <v>0.62973503342922965</v>
      </c>
      <c r="AG11" s="25">
        <v>0.31463832637382483</v>
      </c>
      <c r="AH11" s="25">
        <v>0</v>
      </c>
      <c r="AI11" s="25">
        <v>0</v>
      </c>
      <c r="AJ11" s="25">
        <v>1.0405110953190808</v>
      </c>
      <c r="AK11" s="25">
        <v>3.3084396234034781</v>
      </c>
      <c r="AL11" s="25">
        <v>0.57752899999999996</v>
      </c>
      <c r="AM11" s="25">
        <v>7.6467401758582607</v>
      </c>
      <c r="AN11" s="25">
        <v>552.29498520320703</v>
      </c>
    </row>
    <row r="12" spans="1:45" ht="18" customHeight="1" x14ac:dyDescent="0.2">
      <c r="A12" s="46" t="s">
        <v>21</v>
      </c>
      <c r="B12" s="47">
        <f t="shared" ref="B12:L12" si="16">+W11</f>
        <v>2.4199222039665038</v>
      </c>
      <c r="C12" s="47">
        <f t="shared" si="16"/>
        <v>6.7776921644249848</v>
      </c>
      <c r="D12" s="48">
        <f t="shared" si="16"/>
        <v>192.88696788781746</v>
      </c>
      <c r="E12" s="49">
        <f t="shared" si="16"/>
        <v>81.032879188651066</v>
      </c>
      <c r="F12" s="49">
        <f t="shared" si="16"/>
        <v>9.7772819999999996</v>
      </c>
      <c r="G12" s="49">
        <f t="shared" si="16"/>
        <v>32.839399</v>
      </c>
      <c r="H12" s="49">
        <f t="shared" si="16"/>
        <v>47.897840739556358</v>
      </c>
      <c r="I12" s="49">
        <f t="shared" si="16"/>
        <v>165.02332131912092</v>
      </c>
      <c r="J12" s="47">
        <f t="shared" si="16"/>
        <v>0.12208744528587664</v>
      </c>
      <c r="K12" s="50">
        <f t="shared" si="16"/>
        <v>0.62973503342922965</v>
      </c>
      <c r="L12" s="48">
        <f t="shared" si="16"/>
        <v>0.31463832637382483</v>
      </c>
      <c r="M12" s="49">
        <f>+AJ11</f>
        <v>1.0405110953190808</v>
      </c>
      <c r="N12" s="51">
        <f>+AK11</f>
        <v>3.3084396234034781</v>
      </c>
      <c r="O12" s="48">
        <f>+AL11</f>
        <v>0.57752899999999996</v>
      </c>
      <c r="P12" s="49">
        <f>+AM11</f>
        <v>7.6467401758582607</v>
      </c>
      <c r="Q12" s="52">
        <f>SUM(B12:P12)</f>
        <v>552.29498520320703</v>
      </c>
      <c r="R12" s="223"/>
      <c r="V12" s="25" t="s">
        <v>98</v>
      </c>
      <c r="W12" s="25">
        <v>1.9504879559329784</v>
      </c>
      <c r="X12" s="25">
        <v>6.3377168568984539</v>
      </c>
      <c r="Y12" s="25">
        <v>143.58848324385562</v>
      </c>
      <c r="Z12" s="25">
        <v>86.563206795884781</v>
      </c>
      <c r="AA12" s="25">
        <v>7.2426430000000002</v>
      </c>
      <c r="AB12" s="25">
        <v>24.325431999999996</v>
      </c>
      <c r="AC12" s="25">
        <v>33.464744956898841</v>
      </c>
      <c r="AD12" s="25">
        <v>38.224763774621216</v>
      </c>
      <c r="AE12" s="25">
        <v>8.2710693319402034E-2</v>
      </c>
      <c r="AF12" s="25">
        <v>0.23941534095576167</v>
      </c>
      <c r="AG12" s="25">
        <v>0.34142242593764605</v>
      </c>
      <c r="AH12" s="25">
        <v>0</v>
      </c>
      <c r="AI12" s="25">
        <v>0</v>
      </c>
      <c r="AJ12" s="25">
        <v>0.89249887797659389</v>
      </c>
      <c r="AK12" s="25">
        <v>1.7528971679031555</v>
      </c>
      <c r="AL12" s="25">
        <v>4.6578999999999995E-2</v>
      </c>
      <c r="AM12" s="25">
        <v>5.3409261758582618</v>
      </c>
      <c r="AN12" s="25">
        <v>350.39392826604274</v>
      </c>
    </row>
    <row r="13" spans="1:45" ht="18" customHeight="1" x14ac:dyDescent="0.2">
      <c r="A13" s="46" t="s">
        <v>22</v>
      </c>
      <c r="B13" s="47">
        <f t="shared" ref="B13:B20" si="17">+W12</f>
        <v>1.9504879559329784</v>
      </c>
      <c r="C13" s="47">
        <f t="shared" ref="C13:C20" si="18">+X12</f>
        <v>6.3377168568984539</v>
      </c>
      <c r="D13" s="48">
        <f t="shared" ref="D13:D20" si="19">+Y12</f>
        <v>143.58848324385562</v>
      </c>
      <c r="E13" s="49">
        <f t="shared" ref="E13:E20" si="20">+Z12</f>
        <v>86.563206795884781</v>
      </c>
      <c r="F13" s="49">
        <f t="shared" ref="F13:F20" si="21">+AA12</f>
        <v>7.2426430000000002</v>
      </c>
      <c r="G13" s="49">
        <f t="shared" ref="G13:G20" si="22">+AB12</f>
        <v>24.325431999999996</v>
      </c>
      <c r="H13" s="49">
        <f t="shared" ref="H13:H20" si="23">+AC12</f>
        <v>33.464744956898841</v>
      </c>
      <c r="I13" s="49">
        <f t="shared" ref="I13:I20" si="24">+AD12</f>
        <v>38.224763774621216</v>
      </c>
      <c r="J13" s="47">
        <f t="shared" ref="J13:J20" si="25">+AE12</f>
        <v>8.2710693319402034E-2</v>
      </c>
      <c r="K13" s="50">
        <f t="shared" ref="K13:K20" si="26">+AF12</f>
        <v>0.23941534095576167</v>
      </c>
      <c r="L13" s="48">
        <f t="shared" ref="L13:L20" si="27">+AG12</f>
        <v>0.34142242593764605</v>
      </c>
      <c r="M13" s="49">
        <f t="shared" ref="M13:M20" si="28">+AJ12</f>
        <v>0.89249887797659389</v>
      </c>
      <c r="N13" s="51">
        <f t="shared" ref="N13:N20" si="29">+AK12</f>
        <v>1.7528971679031555</v>
      </c>
      <c r="O13" s="48">
        <f t="shared" ref="O13:O20" si="30">+AL12</f>
        <v>4.6578999999999995E-2</v>
      </c>
      <c r="P13" s="49">
        <f t="shared" ref="P13:P20" si="31">+AM12</f>
        <v>5.3409261758582618</v>
      </c>
      <c r="Q13" s="52">
        <f t="shared" ref="Q13:Q20" si="32">SUM(B13:P13)</f>
        <v>350.39392826604274</v>
      </c>
      <c r="R13" s="223"/>
      <c r="V13" s="25" t="s">
        <v>99</v>
      </c>
      <c r="W13" s="25">
        <v>2.1106844346795017</v>
      </c>
      <c r="X13" s="25">
        <v>5.999337873220294</v>
      </c>
      <c r="Y13" s="25">
        <v>126.81569437711171</v>
      </c>
      <c r="Z13" s="25">
        <v>97.630497170142135</v>
      </c>
      <c r="AA13" s="25">
        <v>7.1693089999999993</v>
      </c>
      <c r="AB13" s="25">
        <v>25.531525999999999</v>
      </c>
      <c r="AC13" s="25">
        <v>42.76946344582327</v>
      </c>
      <c r="AD13" s="25">
        <v>121.11188685954339</v>
      </c>
      <c r="AE13" s="25">
        <v>0.10150221457287877</v>
      </c>
      <c r="AF13" s="25">
        <v>0.43356532463392194</v>
      </c>
      <c r="AG13" s="25">
        <v>0.38346326083878118</v>
      </c>
      <c r="AH13" s="25">
        <v>0</v>
      </c>
      <c r="AI13" s="25">
        <v>0</v>
      </c>
      <c r="AJ13" s="25">
        <v>1.0222253890521615</v>
      </c>
      <c r="AK13" s="25">
        <v>2.6944890829809784</v>
      </c>
      <c r="AL13" s="25">
        <v>0.13153899999999999</v>
      </c>
      <c r="AM13" s="25">
        <v>5.6759761758582625</v>
      </c>
      <c r="AN13" s="25">
        <v>439.5811596084572</v>
      </c>
    </row>
    <row r="14" spans="1:45" ht="18" customHeight="1" x14ac:dyDescent="0.2">
      <c r="A14" s="46" t="s">
        <v>23</v>
      </c>
      <c r="B14" s="47">
        <f t="shared" si="17"/>
        <v>2.1106844346795017</v>
      </c>
      <c r="C14" s="47">
        <f t="shared" si="18"/>
        <v>5.999337873220294</v>
      </c>
      <c r="D14" s="48">
        <f t="shared" si="19"/>
        <v>126.81569437711171</v>
      </c>
      <c r="E14" s="49">
        <f t="shared" si="20"/>
        <v>97.630497170142135</v>
      </c>
      <c r="F14" s="49">
        <f t="shared" si="21"/>
        <v>7.1693089999999993</v>
      </c>
      <c r="G14" s="49">
        <f t="shared" si="22"/>
        <v>25.531525999999999</v>
      </c>
      <c r="H14" s="49">
        <f t="shared" si="23"/>
        <v>42.76946344582327</v>
      </c>
      <c r="I14" s="49">
        <f t="shared" si="24"/>
        <v>121.11188685954339</v>
      </c>
      <c r="J14" s="47">
        <f t="shared" si="25"/>
        <v>0.10150221457287877</v>
      </c>
      <c r="K14" s="50">
        <f t="shared" si="26"/>
        <v>0.43356532463392194</v>
      </c>
      <c r="L14" s="48">
        <f t="shared" si="27"/>
        <v>0.38346326083878118</v>
      </c>
      <c r="M14" s="49">
        <f t="shared" si="28"/>
        <v>1.0222253890521615</v>
      </c>
      <c r="N14" s="51">
        <f t="shared" si="29"/>
        <v>2.6944890829809784</v>
      </c>
      <c r="O14" s="48">
        <f t="shared" si="30"/>
        <v>0.13153899999999999</v>
      </c>
      <c r="P14" s="49">
        <f t="shared" si="31"/>
        <v>5.6759761758582625</v>
      </c>
      <c r="Q14" s="52">
        <f t="shared" si="32"/>
        <v>439.5811596084572</v>
      </c>
      <c r="R14" s="19"/>
      <c r="V14" s="25" t="s">
        <v>100</v>
      </c>
      <c r="W14" s="25">
        <v>1.8992444625185854</v>
      </c>
      <c r="X14" s="25">
        <v>4.9038043538900773</v>
      </c>
      <c r="Y14" s="25">
        <v>175.87558467172929</v>
      </c>
      <c r="Z14" s="25">
        <v>88.408795282949995</v>
      </c>
      <c r="AA14" s="25">
        <v>7.6252699999999995</v>
      </c>
      <c r="AB14" s="25">
        <v>27.944535999999996</v>
      </c>
      <c r="AC14" s="25">
        <v>43.146469483666564</v>
      </c>
      <c r="AD14" s="25">
        <v>167.98283277969028</v>
      </c>
      <c r="AE14" s="25">
        <v>0.12513418673379506</v>
      </c>
      <c r="AF14" s="25">
        <v>0.50340984396413713</v>
      </c>
      <c r="AG14" s="25">
        <v>0.3581785603818407</v>
      </c>
      <c r="AH14" s="25">
        <v>0</v>
      </c>
      <c r="AI14" s="25">
        <v>0</v>
      </c>
      <c r="AJ14" s="25">
        <v>1.0419413512088709</v>
      </c>
      <c r="AK14" s="25">
        <v>4.5202591628340514</v>
      </c>
      <c r="AL14" s="25">
        <v>0.284468</v>
      </c>
      <c r="AM14" s="25">
        <v>11.073285175858262</v>
      </c>
      <c r="AN14" s="25">
        <v>535.69321331542562</v>
      </c>
    </row>
    <row r="15" spans="1:45" ht="18" customHeight="1" x14ac:dyDescent="0.2">
      <c r="A15" s="46" t="s">
        <v>24</v>
      </c>
      <c r="B15" s="47">
        <f t="shared" si="17"/>
        <v>1.8992444625185854</v>
      </c>
      <c r="C15" s="47">
        <f t="shared" si="18"/>
        <v>4.9038043538900773</v>
      </c>
      <c r="D15" s="48">
        <f t="shared" si="19"/>
        <v>175.87558467172929</v>
      </c>
      <c r="E15" s="49">
        <f t="shared" si="20"/>
        <v>88.408795282949995</v>
      </c>
      <c r="F15" s="49">
        <f t="shared" si="21"/>
        <v>7.6252699999999995</v>
      </c>
      <c r="G15" s="49">
        <f t="shared" si="22"/>
        <v>27.944535999999996</v>
      </c>
      <c r="H15" s="49">
        <f t="shared" si="23"/>
        <v>43.146469483666564</v>
      </c>
      <c r="I15" s="49">
        <f t="shared" si="24"/>
        <v>167.98283277969028</v>
      </c>
      <c r="J15" s="47">
        <f t="shared" si="25"/>
        <v>0.12513418673379506</v>
      </c>
      <c r="K15" s="50">
        <f t="shared" si="26"/>
        <v>0.50340984396413713</v>
      </c>
      <c r="L15" s="48">
        <f t="shared" si="27"/>
        <v>0.3581785603818407</v>
      </c>
      <c r="M15" s="49">
        <f t="shared" si="28"/>
        <v>1.0419413512088709</v>
      </c>
      <c r="N15" s="51">
        <f t="shared" si="29"/>
        <v>4.5202591628340514</v>
      </c>
      <c r="O15" s="48">
        <f t="shared" si="30"/>
        <v>0.284468</v>
      </c>
      <c r="P15" s="49">
        <f t="shared" si="31"/>
        <v>11.073285175858262</v>
      </c>
      <c r="Q15" s="52">
        <f t="shared" si="32"/>
        <v>535.69321331542562</v>
      </c>
      <c r="R15" s="19"/>
      <c r="V15" s="25" t="s">
        <v>101</v>
      </c>
      <c r="W15" s="25">
        <v>2.4260679945360373</v>
      </c>
      <c r="X15" s="25">
        <v>5.362206774257583</v>
      </c>
      <c r="Y15" s="25">
        <v>171.0680528766903</v>
      </c>
      <c r="Z15" s="25">
        <v>98.543539089655155</v>
      </c>
      <c r="AA15" s="25">
        <v>8.049767000000001</v>
      </c>
      <c r="AB15" s="25">
        <v>28.208209000000004</v>
      </c>
      <c r="AC15" s="25">
        <v>44.122006164532287</v>
      </c>
      <c r="AD15" s="25">
        <v>193.81031647717759</v>
      </c>
      <c r="AE15" s="25">
        <v>0.12925065471634356</v>
      </c>
      <c r="AF15" s="25">
        <v>0.56314942359663289</v>
      </c>
      <c r="AG15" s="25">
        <v>0.39002445037733641</v>
      </c>
      <c r="AH15" s="25">
        <v>0</v>
      </c>
      <c r="AI15" s="25">
        <v>0</v>
      </c>
      <c r="AJ15" s="25">
        <v>1.0364296703431475</v>
      </c>
      <c r="AK15" s="25">
        <v>3.7760374653467763</v>
      </c>
      <c r="AL15" s="25">
        <v>0.57379400000000003</v>
      </c>
      <c r="AM15" s="25">
        <v>7.3510961758582622</v>
      </c>
      <c r="AN15" s="25">
        <v>565.40994721708762</v>
      </c>
    </row>
    <row r="16" spans="1:45" ht="18" customHeight="1" x14ac:dyDescent="0.2">
      <c r="A16" s="46" t="s">
        <v>25</v>
      </c>
      <c r="B16" s="47">
        <f t="shared" si="17"/>
        <v>2.4260679945360373</v>
      </c>
      <c r="C16" s="47">
        <f t="shared" si="18"/>
        <v>5.362206774257583</v>
      </c>
      <c r="D16" s="48">
        <f t="shared" si="19"/>
        <v>171.0680528766903</v>
      </c>
      <c r="E16" s="49">
        <f t="shared" si="20"/>
        <v>98.543539089655155</v>
      </c>
      <c r="F16" s="49">
        <f t="shared" si="21"/>
        <v>8.049767000000001</v>
      </c>
      <c r="G16" s="49">
        <f t="shared" si="22"/>
        <v>28.208209000000004</v>
      </c>
      <c r="H16" s="49">
        <f t="shared" si="23"/>
        <v>44.122006164532287</v>
      </c>
      <c r="I16" s="49">
        <f t="shared" si="24"/>
        <v>193.81031647717759</v>
      </c>
      <c r="J16" s="47">
        <f t="shared" si="25"/>
        <v>0.12925065471634356</v>
      </c>
      <c r="K16" s="50">
        <f t="shared" si="26"/>
        <v>0.56314942359663289</v>
      </c>
      <c r="L16" s="48">
        <f t="shared" si="27"/>
        <v>0.39002445037733641</v>
      </c>
      <c r="M16" s="49">
        <f t="shared" si="28"/>
        <v>1.0364296703431475</v>
      </c>
      <c r="N16" s="51">
        <f t="shared" si="29"/>
        <v>3.7760374653467763</v>
      </c>
      <c r="O16" s="48">
        <f t="shared" si="30"/>
        <v>0.57379400000000003</v>
      </c>
      <c r="P16" s="49">
        <f t="shared" si="31"/>
        <v>7.3510961758582622</v>
      </c>
      <c r="Q16" s="52">
        <f t="shared" si="32"/>
        <v>565.40994721708762</v>
      </c>
      <c r="R16" s="19"/>
      <c r="V16" s="25" t="s">
        <v>102</v>
      </c>
      <c r="W16" s="25">
        <v>2.2147166447391045</v>
      </c>
      <c r="X16" s="25">
        <v>5.2105189992499721</v>
      </c>
      <c r="Y16" s="25">
        <v>189.467146779606</v>
      </c>
      <c r="Z16" s="25">
        <v>100.41186693361371</v>
      </c>
      <c r="AA16" s="25">
        <v>7.9189939999999996</v>
      </c>
      <c r="AB16" s="25">
        <v>28.412331999999996</v>
      </c>
      <c r="AC16" s="25">
        <v>40.674017087722532</v>
      </c>
      <c r="AD16" s="25">
        <v>147.64139584807157</v>
      </c>
      <c r="AE16" s="25">
        <v>0.18125800451327639</v>
      </c>
      <c r="AF16" s="25">
        <v>0.64433719860424132</v>
      </c>
      <c r="AG16" s="25">
        <v>0.44875741488882093</v>
      </c>
      <c r="AH16" s="25">
        <v>0</v>
      </c>
      <c r="AI16" s="25">
        <v>0</v>
      </c>
      <c r="AJ16" s="25">
        <v>1.1203457471529052</v>
      </c>
      <c r="AK16" s="25">
        <v>3.8397150944527949</v>
      </c>
      <c r="AL16" s="25">
        <v>0.55005300000000001</v>
      </c>
      <c r="AM16" s="25">
        <v>7.0900011758582631</v>
      </c>
      <c r="AN16" s="25">
        <v>535.82545592847327</v>
      </c>
    </row>
    <row r="17" spans="1:40" ht="18" customHeight="1" x14ac:dyDescent="0.2">
      <c r="A17" s="46" t="s">
        <v>26</v>
      </c>
      <c r="B17" s="47">
        <f t="shared" si="17"/>
        <v>2.2147166447391045</v>
      </c>
      <c r="C17" s="47">
        <f t="shared" si="18"/>
        <v>5.2105189992499721</v>
      </c>
      <c r="D17" s="48">
        <f t="shared" si="19"/>
        <v>189.467146779606</v>
      </c>
      <c r="E17" s="49">
        <f t="shared" si="20"/>
        <v>100.41186693361371</v>
      </c>
      <c r="F17" s="49">
        <f t="shared" si="21"/>
        <v>7.9189939999999996</v>
      </c>
      <c r="G17" s="49">
        <f t="shared" si="22"/>
        <v>28.412331999999996</v>
      </c>
      <c r="H17" s="49">
        <f t="shared" si="23"/>
        <v>40.674017087722532</v>
      </c>
      <c r="I17" s="49">
        <f t="shared" si="24"/>
        <v>147.64139584807157</v>
      </c>
      <c r="J17" s="47">
        <f t="shared" si="25"/>
        <v>0.18125800451327639</v>
      </c>
      <c r="K17" s="50">
        <f t="shared" si="26"/>
        <v>0.64433719860424132</v>
      </c>
      <c r="L17" s="48">
        <f t="shared" si="27"/>
        <v>0.44875741488882093</v>
      </c>
      <c r="M17" s="49">
        <f t="shared" si="28"/>
        <v>1.1203457471529052</v>
      </c>
      <c r="N17" s="51">
        <f t="shared" si="29"/>
        <v>3.8397150944527949</v>
      </c>
      <c r="O17" s="48">
        <f t="shared" si="30"/>
        <v>0.55005300000000001</v>
      </c>
      <c r="P17" s="49">
        <f t="shared" si="31"/>
        <v>7.0900011758582631</v>
      </c>
      <c r="Q17" s="52">
        <f t="shared" si="32"/>
        <v>535.82545592847327</v>
      </c>
      <c r="R17" s="19"/>
      <c r="V17" s="25" t="s">
        <v>103</v>
      </c>
      <c r="W17" s="25">
        <v>2.4508258817730044</v>
      </c>
      <c r="X17" s="25">
        <v>5.2009038316174943</v>
      </c>
      <c r="Y17" s="25">
        <v>181.87807215264274</v>
      </c>
      <c r="Z17" s="25">
        <v>87.841632771278896</v>
      </c>
      <c r="AA17" s="25">
        <v>7.5854210000000002</v>
      </c>
      <c r="AB17" s="25">
        <v>28.520512999999998</v>
      </c>
      <c r="AC17" s="25">
        <v>42.893890459969882</v>
      </c>
      <c r="AD17" s="25">
        <v>125.86963989841145</v>
      </c>
      <c r="AE17" s="25">
        <v>0.15617376747937642</v>
      </c>
      <c r="AF17" s="25">
        <v>0.63772236623671996</v>
      </c>
      <c r="AG17" s="25">
        <v>0.46843274390325179</v>
      </c>
      <c r="AH17" s="25">
        <v>0</v>
      </c>
      <c r="AI17" s="25">
        <v>0</v>
      </c>
      <c r="AJ17" s="25">
        <v>1.1544243749055514</v>
      </c>
      <c r="AK17" s="25">
        <v>3.171674044112919</v>
      </c>
      <c r="AL17" s="25">
        <v>0.54833600000000005</v>
      </c>
      <c r="AM17" s="25">
        <v>6.633538175858261</v>
      </c>
      <c r="AN17" s="25">
        <v>495.01120046818954</v>
      </c>
    </row>
    <row r="18" spans="1:40" ht="18" customHeight="1" x14ac:dyDescent="0.2">
      <c r="A18" s="46" t="s">
        <v>79</v>
      </c>
      <c r="B18" s="47">
        <f t="shared" si="17"/>
        <v>2.4508258817730044</v>
      </c>
      <c r="C18" s="47">
        <f t="shared" si="18"/>
        <v>5.2009038316174943</v>
      </c>
      <c r="D18" s="48">
        <f t="shared" si="19"/>
        <v>181.87807215264274</v>
      </c>
      <c r="E18" s="49">
        <f t="shared" si="20"/>
        <v>87.841632771278896</v>
      </c>
      <c r="F18" s="49">
        <f t="shared" si="21"/>
        <v>7.5854210000000002</v>
      </c>
      <c r="G18" s="49">
        <f t="shared" si="22"/>
        <v>28.520512999999998</v>
      </c>
      <c r="H18" s="49">
        <f t="shared" si="23"/>
        <v>42.893890459969882</v>
      </c>
      <c r="I18" s="49">
        <f t="shared" si="24"/>
        <v>125.86963989841145</v>
      </c>
      <c r="J18" s="47">
        <f t="shared" si="25"/>
        <v>0.15617376747937642</v>
      </c>
      <c r="K18" s="50">
        <f t="shared" si="26"/>
        <v>0.63772236623671996</v>
      </c>
      <c r="L18" s="48">
        <f t="shared" si="27"/>
        <v>0.46843274390325179</v>
      </c>
      <c r="M18" s="49">
        <f t="shared" si="28"/>
        <v>1.1544243749055514</v>
      </c>
      <c r="N18" s="51">
        <f t="shared" si="29"/>
        <v>3.171674044112919</v>
      </c>
      <c r="O18" s="48">
        <f t="shared" si="30"/>
        <v>0.54833600000000005</v>
      </c>
      <c r="P18" s="49">
        <f t="shared" si="31"/>
        <v>6.633538175858261</v>
      </c>
      <c r="Q18" s="52">
        <f t="shared" si="32"/>
        <v>495.01120046818954</v>
      </c>
      <c r="R18" s="19"/>
      <c r="V18" s="25" t="s">
        <v>104</v>
      </c>
      <c r="W18" s="25">
        <v>2.9265433300026569</v>
      </c>
      <c r="X18" s="25">
        <v>5.4411017646974473</v>
      </c>
      <c r="Y18" s="25">
        <v>222.6247597642822</v>
      </c>
      <c r="Z18" s="25">
        <v>94.541405893160714</v>
      </c>
      <c r="AA18" s="25">
        <v>8.4764110000000006</v>
      </c>
      <c r="AB18" s="25">
        <v>32.255069000000006</v>
      </c>
      <c r="AC18" s="25">
        <v>47.053450224972622</v>
      </c>
      <c r="AD18" s="25">
        <v>152.9842250473007</v>
      </c>
      <c r="AE18" s="25">
        <v>0.15217231924972432</v>
      </c>
      <c r="AF18" s="25">
        <v>0.81190743315676761</v>
      </c>
      <c r="AG18" s="25">
        <v>0.50766791973310565</v>
      </c>
      <c r="AH18" s="25">
        <v>0</v>
      </c>
      <c r="AI18" s="25">
        <v>0</v>
      </c>
      <c r="AJ18" s="25">
        <v>1.2285696099028169</v>
      </c>
      <c r="AK18" s="25">
        <v>4.3296018952236377</v>
      </c>
      <c r="AL18" s="25">
        <v>0.58560299999999998</v>
      </c>
      <c r="AM18" s="25">
        <v>7.029552175858262</v>
      </c>
      <c r="AN18" s="25">
        <v>580.94804037754056</v>
      </c>
    </row>
    <row r="19" spans="1:40" ht="18" customHeight="1" x14ac:dyDescent="0.2">
      <c r="A19" s="46" t="s">
        <v>28</v>
      </c>
      <c r="B19" s="47">
        <f t="shared" si="17"/>
        <v>2.9265433300026569</v>
      </c>
      <c r="C19" s="47">
        <f t="shared" si="18"/>
        <v>5.4411017646974473</v>
      </c>
      <c r="D19" s="48">
        <f t="shared" si="19"/>
        <v>222.6247597642822</v>
      </c>
      <c r="E19" s="49">
        <f t="shared" si="20"/>
        <v>94.541405893160714</v>
      </c>
      <c r="F19" s="49">
        <f t="shared" si="21"/>
        <v>8.4764110000000006</v>
      </c>
      <c r="G19" s="49">
        <f t="shared" si="22"/>
        <v>32.255069000000006</v>
      </c>
      <c r="H19" s="49">
        <f t="shared" si="23"/>
        <v>47.053450224972622</v>
      </c>
      <c r="I19" s="49">
        <f t="shared" si="24"/>
        <v>152.9842250473007</v>
      </c>
      <c r="J19" s="47">
        <f t="shared" si="25"/>
        <v>0.15217231924972432</v>
      </c>
      <c r="K19" s="50">
        <f t="shared" si="26"/>
        <v>0.81190743315676761</v>
      </c>
      <c r="L19" s="48">
        <f t="shared" si="27"/>
        <v>0.50766791973310565</v>
      </c>
      <c r="M19" s="49">
        <f t="shared" si="28"/>
        <v>1.2285696099028169</v>
      </c>
      <c r="N19" s="51">
        <f t="shared" si="29"/>
        <v>4.3296018952236377</v>
      </c>
      <c r="O19" s="48">
        <f t="shared" si="30"/>
        <v>0.58560299999999998</v>
      </c>
      <c r="P19" s="49">
        <f t="shared" si="31"/>
        <v>7.029552175858262</v>
      </c>
      <c r="Q19" s="52">
        <f t="shared" si="32"/>
        <v>580.94804037754056</v>
      </c>
      <c r="R19" s="19"/>
      <c r="V19" s="25" t="s">
        <v>105</v>
      </c>
      <c r="W19" s="25">
        <v>3.4157552320532774</v>
      </c>
      <c r="X19" s="25">
        <v>5.136407762401614</v>
      </c>
      <c r="Y19" s="25">
        <v>170.6229333118109</v>
      </c>
      <c r="Z19" s="25">
        <v>86.733732771820016</v>
      </c>
      <c r="AA19" s="25">
        <v>8.4959060000000015</v>
      </c>
      <c r="AB19" s="25">
        <v>32.775303000000001</v>
      </c>
      <c r="AC19" s="25">
        <v>42.116625456909404</v>
      </c>
      <c r="AD19" s="25">
        <v>116.67062039381187</v>
      </c>
      <c r="AE19" s="25">
        <v>0.14139741719910304</v>
      </c>
      <c r="AF19" s="25">
        <v>0.60818643545260009</v>
      </c>
      <c r="AG19" s="25">
        <v>0.52719701716489764</v>
      </c>
      <c r="AH19" s="25">
        <v>0</v>
      </c>
      <c r="AI19" s="25">
        <v>0</v>
      </c>
      <c r="AJ19" s="25">
        <v>1.2146503779660456</v>
      </c>
      <c r="AK19" s="25">
        <v>4.067231548712483</v>
      </c>
      <c r="AL19" s="25">
        <v>0.36913799999999997</v>
      </c>
      <c r="AM19" s="25">
        <v>7.123856175858263</v>
      </c>
      <c r="AN19" s="25">
        <v>480.01894090116048</v>
      </c>
    </row>
    <row r="20" spans="1:40" ht="18" customHeight="1" x14ac:dyDescent="0.2">
      <c r="A20" s="46" t="s">
        <v>29</v>
      </c>
      <c r="B20" s="47">
        <f t="shared" si="17"/>
        <v>3.4157552320532774</v>
      </c>
      <c r="C20" s="47">
        <f t="shared" si="18"/>
        <v>5.136407762401614</v>
      </c>
      <c r="D20" s="48">
        <f t="shared" si="19"/>
        <v>170.6229333118109</v>
      </c>
      <c r="E20" s="49">
        <f t="shared" si="20"/>
        <v>86.733732771820016</v>
      </c>
      <c r="F20" s="49">
        <f t="shared" si="21"/>
        <v>8.4959060000000015</v>
      </c>
      <c r="G20" s="49">
        <f t="shared" si="22"/>
        <v>32.775303000000001</v>
      </c>
      <c r="H20" s="49">
        <f t="shared" si="23"/>
        <v>42.116625456909404</v>
      </c>
      <c r="I20" s="49">
        <f t="shared" si="24"/>
        <v>116.67062039381187</v>
      </c>
      <c r="J20" s="47">
        <f t="shared" si="25"/>
        <v>0.14139741719910304</v>
      </c>
      <c r="K20" s="50">
        <f t="shared" si="26"/>
        <v>0.60818643545260009</v>
      </c>
      <c r="L20" s="48">
        <f t="shared" si="27"/>
        <v>0.52719701716489764</v>
      </c>
      <c r="M20" s="49">
        <f t="shared" si="28"/>
        <v>1.2146503779660456</v>
      </c>
      <c r="N20" s="51">
        <f t="shared" si="29"/>
        <v>4.067231548712483</v>
      </c>
      <c r="O20" s="48">
        <f t="shared" si="30"/>
        <v>0.36913799999999997</v>
      </c>
      <c r="P20" s="49">
        <f t="shared" si="31"/>
        <v>7.123856175858263</v>
      </c>
      <c r="Q20" s="52">
        <f t="shared" si="32"/>
        <v>480.01894090116048</v>
      </c>
      <c r="R20" s="19"/>
      <c r="V20" s="25" t="s">
        <v>106</v>
      </c>
      <c r="W20" s="25">
        <v>3.6398532109146231</v>
      </c>
      <c r="X20" s="25">
        <v>6.5952311274277502</v>
      </c>
      <c r="Y20" s="25">
        <v>165.45632867804551</v>
      </c>
      <c r="Z20" s="25">
        <v>82.22610000896735</v>
      </c>
      <c r="AA20" s="25">
        <v>8.6889909999999997</v>
      </c>
      <c r="AB20" s="25">
        <v>36.547321000000004</v>
      </c>
      <c r="AC20" s="25">
        <v>48.255647546756556</v>
      </c>
      <c r="AD20" s="25">
        <v>177.15158114683217</v>
      </c>
      <c r="AE20" s="25">
        <v>0.13205043833775756</v>
      </c>
      <c r="AF20" s="25">
        <v>0.58618207042646264</v>
      </c>
      <c r="AG20" s="25">
        <v>0.48848061486340361</v>
      </c>
      <c r="AH20" s="25">
        <v>0</v>
      </c>
      <c r="AI20" s="25">
        <v>0</v>
      </c>
      <c r="AJ20" s="25">
        <v>1.1549942881188748</v>
      </c>
      <c r="AK20" s="25">
        <v>4.1764417956922335</v>
      </c>
      <c r="AL20" s="25">
        <v>0.66527200000000009</v>
      </c>
      <c r="AM20" s="25">
        <v>6.5342341758582618</v>
      </c>
      <c r="AN20" s="25">
        <v>542.29870910224099</v>
      </c>
    </row>
    <row r="21" spans="1:40" ht="18" customHeight="1" x14ac:dyDescent="0.2">
      <c r="A21" s="53" t="s">
        <v>30</v>
      </c>
      <c r="B21" s="54">
        <f t="shared" ref="B21" si="33">+W20</f>
        <v>3.6398532109146231</v>
      </c>
      <c r="C21" s="55">
        <f t="shared" ref="C21" si="34">+X20</f>
        <v>6.5952311274277502</v>
      </c>
      <c r="D21" s="56">
        <f t="shared" ref="D21" si="35">+Y20</f>
        <v>165.45632867804551</v>
      </c>
      <c r="E21" s="57">
        <f t="shared" ref="E21" si="36">+Z20</f>
        <v>82.22610000896735</v>
      </c>
      <c r="F21" s="57">
        <f t="shared" ref="F21" si="37">+AA20</f>
        <v>8.6889909999999997</v>
      </c>
      <c r="G21" s="57">
        <f t="shared" ref="G21" si="38">+AB20</f>
        <v>36.547321000000004</v>
      </c>
      <c r="H21" s="57">
        <f t="shared" ref="H21" si="39">+AC20</f>
        <v>48.255647546756556</v>
      </c>
      <c r="I21" s="57">
        <f t="shared" ref="I21" si="40">+AD20</f>
        <v>177.15158114683217</v>
      </c>
      <c r="J21" s="47">
        <f t="shared" ref="J21" si="41">+AE20</f>
        <v>0.13205043833775756</v>
      </c>
      <c r="K21" s="50">
        <f t="shared" ref="K21" si="42">+AF20</f>
        <v>0.58618207042646264</v>
      </c>
      <c r="L21" s="56">
        <f t="shared" ref="L21" si="43">+AG20</f>
        <v>0.48848061486340361</v>
      </c>
      <c r="M21" s="57">
        <f t="shared" ref="M21" si="44">+AJ20</f>
        <v>1.1549942881188748</v>
      </c>
      <c r="N21" s="58">
        <f t="shared" ref="N21" si="45">+AK20</f>
        <v>4.1764417956922335</v>
      </c>
      <c r="O21" s="56">
        <f t="shared" ref="O21" si="46">+AL20</f>
        <v>0.66527200000000009</v>
      </c>
      <c r="P21" s="57">
        <f t="shared" ref="P21" si="47">+AM20</f>
        <v>6.5342341758582618</v>
      </c>
      <c r="Q21" s="59">
        <f t="shared" ref="Q21" si="48">SUM(B21:P21)</f>
        <v>542.29870910224099</v>
      </c>
      <c r="R21" s="19"/>
      <c r="V21" s="25" t="s">
        <v>84</v>
      </c>
      <c r="W21" s="25">
        <v>30.397344120227352</v>
      </c>
      <c r="X21" s="25">
        <v>72.150969897149736</v>
      </c>
      <c r="Y21" s="25">
        <v>2252.0369885524192</v>
      </c>
      <c r="Z21" s="25">
        <v>1115.9322730503225</v>
      </c>
      <c r="AA21" s="25">
        <v>102.90606200000001</v>
      </c>
      <c r="AB21" s="25">
        <v>369.142651</v>
      </c>
      <c r="AC21" s="25">
        <v>526.75884978497504</v>
      </c>
      <c r="AD21" s="25">
        <v>1690.1233416124001</v>
      </c>
      <c r="AE21" s="25">
        <v>1.5589006708012125</v>
      </c>
      <c r="AF21" s="25">
        <v>6.9673084771008496</v>
      </c>
      <c r="AG21" s="25">
        <v>5.0727434035999845</v>
      </c>
      <c r="AH21" s="25">
        <v>0</v>
      </c>
      <c r="AI21" s="25">
        <v>0</v>
      </c>
      <c r="AJ21" s="25">
        <v>12.952920233530142</v>
      </c>
      <c r="AK21" s="25">
        <v>42.216424697892293</v>
      </c>
      <c r="AL21" s="25">
        <v>6.4632469999999991</v>
      </c>
      <c r="AM21" s="25">
        <v>90.269737110299133</v>
      </c>
      <c r="AN21" s="25">
        <v>6324.9497616107174</v>
      </c>
    </row>
    <row r="22" spans="1:40" ht="18" customHeight="1" x14ac:dyDescent="0.2">
      <c r="A22" s="400" t="s">
        <v>11</v>
      </c>
      <c r="B22" s="60">
        <f>SUM(B10:B21)</f>
        <v>30.397344120227352</v>
      </c>
      <c r="C22" s="61">
        <f t="shared" ref="C22:Q22" si="49">SUM(C10:C21)</f>
        <v>72.150969897149736</v>
      </c>
      <c r="D22" s="62">
        <f t="shared" si="49"/>
        <v>2252.0369885524192</v>
      </c>
      <c r="E22" s="60">
        <f t="shared" si="49"/>
        <v>1115.9322730503225</v>
      </c>
      <c r="F22" s="60">
        <f t="shared" si="49"/>
        <v>102.90606200000001</v>
      </c>
      <c r="G22" s="60">
        <f t="shared" si="49"/>
        <v>369.142651</v>
      </c>
      <c r="H22" s="60">
        <f t="shared" si="49"/>
        <v>526.75884978497504</v>
      </c>
      <c r="I22" s="63">
        <f t="shared" si="49"/>
        <v>1690.1233416124001</v>
      </c>
      <c r="J22" s="61">
        <f t="shared" si="49"/>
        <v>1.5589006708012125</v>
      </c>
      <c r="K22" s="62">
        <f t="shared" si="49"/>
        <v>6.9673084771008496</v>
      </c>
      <c r="L22" s="62">
        <f t="shared" si="49"/>
        <v>5.0727434035999845</v>
      </c>
      <c r="M22" s="60">
        <f t="shared" si="49"/>
        <v>12.952920233530142</v>
      </c>
      <c r="N22" s="60">
        <f t="shared" si="49"/>
        <v>42.216424697892293</v>
      </c>
      <c r="O22" s="62">
        <f t="shared" si="49"/>
        <v>6.4632469999999991</v>
      </c>
      <c r="P22" s="63">
        <f t="shared" si="49"/>
        <v>90.269737110299133</v>
      </c>
      <c r="Q22" s="64">
        <f t="shared" si="49"/>
        <v>6324.9497616107165</v>
      </c>
      <c r="R22" s="21"/>
    </row>
    <row r="23" spans="1:40" ht="18" customHeight="1" x14ac:dyDescent="0.2">
      <c r="A23" s="401"/>
      <c r="B23" s="393">
        <f>+SUM(B22:D22)</f>
        <v>2354.5853025697961</v>
      </c>
      <c r="C23" s="394"/>
      <c r="D23" s="394"/>
      <c r="E23" s="65">
        <f>SUM(E22)</f>
        <v>1115.9322730503225</v>
      </c>
      <c r="F23" s="393">
        <f>SUM(F22:I22)</f>
        <v>2688.9309043973753</v>
      </c>
      <c r="G23" s="394"/>
      <c r="H23" s="394"/>
      <c r="I23" s="394"/>
      <c r="J23" s="382">
        <f>SUM(J22:L22)</f>
        <v>13.598952551502046</v>
      </c>
      <c r="K23" s="383"/>
      <c r="L23" s="384"/>
      <c r="M23" s="382">
        <f>SUM(M22:N22)</f>
        <v>55.169344931422437</v>
      </c>
      <c r="N23" s="384"/>
      <c r="O23" s="385">
        <f>SUM(O22:P22)</f>
        <v>96.732984110299128</v>
      </c>
      <c r="P23" s="383"/>
      <c r="Q23" s="66">
        <f>SUM(B23:P23)</f>
        <v>6324.9497616107183</v>
      </c>
      <c r="R23" s="22"/>
      <c r="S23" s="38">
        <f>+B23+J23</f>
        <v>2368.1842551212981</v>
      </c>
      <c r="T23" s="38">
        <f>+F23+M23</f>
        <v>2744.1002493287979</v>
      </c>
    </row>
    <row r="24" spans="1:40" ht="18" customHeight="1" thickBot="1" x14ac:dyDescent="0.25">
      <c r="A24" s="402"/>
      <c r="B24" s="407">
        <f>+B23/$Q$23</f>
        <v>0.37226940787118207</v>
      </c>
      <c r="C24" s="362"/>
      <c r="D24" s="362"/>
      <c r="E24" s="67">
        <f>+E23/Q23</f>
        <v>0.1764333813089668</v>
      </c>
      <c r="F24" s="407">
        <f>+F23/Q23</f>
        <v>0.42513079245590868</v>
      </c>
      <c r="G24" s="362"/>
      <c r="H24" s="362"/>
      <c r="I24" s="362"/>
      <c r="J24" s="386">
        <f>+J23/Q23</f>
        <v>2.1500491014238383E-3</v>
      </c>
      <c r="K24" s="387"/>
      <c r="L24" s="388"/>
      <c r="M24" s="407">
        <f>+M23/Q23</f>
        <v>8.7224953573975823E-3</v>
      </c>
      <c r="N24" s="408"/>
      <c r="O24" s="362">
        <f>+O23/Q23</f>
        <v>1.5293873905120948E-2</v>
      </c>
      <c r="P24" s="362"/>
      <c r="Q24" s="68"/>
      <c r="R24" s="23"/>
      <c r="S24" s="43">
        <f>+SUM(B23:I23)</f>
        <v>6159.4484800174941</v>
      </c>
    </row>
    <row r="25" spans="1:40" x14ac:dyDescent="0.2">
      <c r="A25" s="69"/>
      <c r="B25" s="70"/>
      <c r="C25" s="71"/>
      <c r="D25" s="71"/>
      <c r="E25" s="71"/>
      <c r="F25" s="71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69"/>
      <c r="S25" s="38">
        <f>+SUM(J23:N23)</f>
        <v>68.768297482924481</v>
      </c>
    </row>
    <row r="26" spans="1:40" x14ac:dyDescent="0.2">
      <c r="A26" s="69" t="s">
        <v>42</v>
      </c>
      <c r="B26" s="72"/>
      <c r="C26" s="72"/>
      <c r="D26" s="72"/>
      <c r="E26" s="72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3"/>
      <c r="Q26" s="69"/>
      <c r="S26" s="38">
        <f>+M23+F23</f>
        <v>2744.1002493287979</v>
      </c>
    </row>
    <row r="27" spans="1:40" x14ac:dyDescent="0.2">
      <c r="A27" s="69"/>
      <c r="B27" s="72"/>
      <c r="C27" s="72"/>
      <c r="D27" s="72"/>
      <c r="E27" s="72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3"/>
      <c r="Q27" s="69"/>
      <c r="S27" s="38"/>
    </row>
    <row r="28" spans="1:40" x14ac:dyDescent="0.2">
      <c r="A28" s="69"/>
      <c r="B28" s="72"/>
      <c r="C28" s="72"/>
      <c r="D28" s="72"/>
      <c r="E28" s="72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3"/>
      <c r="Q28" s="69"/>
      <c r="S28" s="38"/>
    </row>
    <row r="29" spans="1:40" x14ac:dyDescent="0.2">
      <c r="A29" s="69"/>
      <c r="B29" s="72"/>
      <c r="C29" s="72"/>
      <c r="D29" s="72"/>
      <c r="E29" s="72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3"/>
      <c r="Q29" s="69"/>
      <c r="S29" s="38"/>
    </row>
    <row r="30" spans="1:40" x14ac:dyDescent="0.2">
      <c r="A30" s="69"/>
      <c r="B30" s="72"/>
      <c r="C30" s="72"/>
      <c r="D30" s="72"/>
      <c r="E30" s="72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3"/>
      <c r="Q30" s="69"/>
      <c r="S30" s="38"/>
    </row>
    <row r="31" spans="1:40" x14ac:dyDescent="0.2">
      <c r="A31" s="69"/>
      <c r="B31" s="72"/>
      <c r="C31" s="72"/>
      <c r="D31" s="72"/>
      <c r="E31" s="72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3"/>
      <c r="Q31" s="69"/>
      <c r="S31" s="38"/>
    </row>
    <row r="32" spans="1:40" x14ac:dyDescent="0.2">
      <c r="A32" s="69"/>
      <c r="B32" s="72"/>
      <c r="C32" s="72"/>
      <c r="D32" s="72"/>
      <c r="E32" s="72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3"/>
      <c r="Q32" s="69"/>
      <c r="S32" s="38"/>
    </row>
    <row r="33" spans="1:29" x14ac:dyDescent="0.2">
      <c r="A33" s="69"/>
      <c r="B33" s="72"/>
      <c r="C33" s="72"/>
      <c r="D33" s="72"/>
      <c r="E33" s="72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3"/>
      <c r="Q33" s="69"/>
      <c r="S33" s="38"/>
    </row>
    <row r="34" spans="1:29" x14ac:dyDescent="0.2">
      <c r="A34" s="69"/>
      <c r="B34" s="72"/>
      <c r="C34" s="72"/>
      <c r="D34" s="72"/>
      <c r="E34" s="72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3"/>
      <c r="Q34" s="69"/>
      <c r="S34" s="38"/>
    </row>
    <row r="35" spans="1:29" ht="18.75" customHeight="1" x14ac:dyDescent="0.2">
      <c r="A35" s="69"/>
      <c r="B35" s="72"/>
      <c r="C35" s="72"/>
      <c r="D35" s="72"/>
      <c r="E35" s="72"/>
      <c r="F35" s="69"/>
      <c r="G35" s="69"/>
      <c r="H35" s="69"/>
      <c r="I35" s="69"/>
      <c r="J35" s="69"/>
      <c r="K35" s="69"/>
      <c r="L35" s="69"/>
      <c r="M35" s="69"/>
      <c r="N35" s="69"/>
      <c r="O35" s="73"/>
      <c r="P35" s="73"/>
      <c r="Q35" s="73"/>
      <c r="R35" s="2"/>
    </row>
    <row r="36" spans="1:29" ht="18.75" customHeight="1" x14ac:dyDescent="0.2">
      <c r="A36" s="69"/>
      <c r="B36" s="72"/>
      <c r="C36" s="72"/>
      <c r="D36" s="72"/>
      <c r="E36" s="72"/>
      <c r="F36" s="69"/>
      <c r="G36" s="69"/>
      <c r="H36" s="69"/>
      <c r="I36" s="69"/>
      <c r="J36" s="69"/>
      <c r="K36" s="69"/>
      <c r="L36" s="69"/>
      <c r="M36" s="69"/>
      <c r="N36" s="69"/>
      <c r="O36" s="73"/>
      <c r="P36" s="73"/>
      <c r="Q36" s="73"/>
      <c r="R36" s="2"/>
    </row>
    <row r="37" spans="1:29" ht="18.75" customHeight="1" x14ac:dyDescent="0.2">
      <c r="A37" s="69"/>
      <c r="B37" s="72"/>
      <c r="C37" s="72"/>
      <c r="D37" s="72"/>
      <c r="E37" s="72"/>
      <c r="F37" s="69"/>
      <c r="G37" s="69"/>
      <c r="H37" s="69"/>
      <c r="I37" s="69"/>
      <c r="J37" s="69"/>
      <c r="K37" s="69"/>
      <c r="L37" s="69"/>
      <c r="M37" s="69"/>
      <c r="N37" s="69"/>
      <c r="O37" s="73"/>
      <c r="P37" s="73"/>
      <c r="Q37" s="73"/>
      <c r="R37" s="2"/>
    </row>
    <row r="38" spans="1:29" ht="18.75" customHeight="1" x14ac:dyDescent="0.2">
      <c r="A38" s="69"/>
      <c r="B38" s="72"/>
      <c r="C38" s="72"/>
      <c r="D38" s="72"/>
      <c r="E38" s="72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T38" s="347"/>
      <c r="U38" s="347"/>
      <c r="V38" s="347"/>
      <c r="W38" s="347"/>
      <c r="X38" s="347"/>
    </row>
    <row r="39" spans="1:29" ht="18.75" customHeight="1" x14ac:dyDescent="0.2">
      <c r="A39" s="69"/>
      <c r="B39" s="72"/>
      <c r="C39" s="72"/>
      <c r="D39" s="72"/>
      <c r="E39" s="72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T39" s="224"/>
      <c r="U39" s="224"/>
      <c r="V39" s="224"/>
      <c r="W39" s="224"/>
      <c r="X39" s="224"/>
    </row>
    <row r="40" spans="1:29" ht="18.75" customHeight="1" x14ac:dyDescent="0.2">
      <c r="A40" s="74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T40" s="38"/>
      <c r="U40" s="38"/>
      <c r="V40" s="38"/>
    </row>
    <row r="41" spans="1:29" ht="18.75" customHeight="1" x14ac:dyDescent="0.2">
      <c r="A41" s="74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V41" s="38"/>
    </row>
    <row r="42" spans="1:29" ht="18.75" customHeight="1" x14ac:dyDescent="0.2">
      <c r="A42" s="7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T42" s="38"/>
      <c r="U42" s="38"/>
      <c r="V42" s="38"/>
      <c r="W42" s="38"/>
      <c r="X42" s="38"/>
    </row>
    <row r="43" spans="1:29" ht="18.75" customHeight="1" x14ac:dyDescent="0.2">
      <c r="A43" s="74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S43" s="44" t="s">
        <v>2</v>
      </c>
      <c r="V43" s="44"/>
      <c r="Y43" s="41" t="s">
        <v>3</v>
      </c>
    </row>
    <row r="44" spans="1:29" ht="18.75" customHeight="1" x14ac:dyDescent="0.2">
      <c r="A44" s="74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S44" s="25" t="s">
        <v>43</v>
      </c>
      <c r="T44" s="38">
        <f>+B23</f>
        <v>2354.5853025697961</v>
      </c>
      <c r="U44" s="27">
        <f>+T44/$T$47</f>
        <v>0.3822720995570546</v>
      </c>
      <c r="W44" s="38"/>
      <c r="X44" s="27"/>
      <c r="Y44" s="25" t="s">
        <v>43</v>
      </c>
      <c r="Z44" s="38">
        <f>+J23</f>
        <v>13.598952551502046</v>
      </c>
      <c r="AA44" s="27">
        <f>+Z44/Z47</f>
        <v>0.19775031590506856</v>
      </c>
    </row>
    <row r="45" spans="1:29" ht="18.75" customHeight="1" x14ac:dyDescent="0.2">
      <c r="A45" s="74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S45" s="25" t="s">
        <v>44</v>
      </c>
      <c r="T45" s="38">
        <f>+E23</f>
        <v>1115.9322730503225</v>
      </c>
      <c r="U45" s="27">
        <f>+T45/$T$47</f>
        <v>0.18117405749404905</v>
      </c>
      <c r="W45" s="38"/>
      <c r="X45" s="27"/>
      <c r="Y45" s="25" t="s">
        <v>44</v>
      </c>
      <c r="Z45" s="38"/>
      <c r="AA45" s="27"/>
    </row>
    <row r="46" spans="1:29" ht="18.75" customHeight="1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S46" s="25" t="s">
        <v>45</v>
      </c>
      <c r="T46" s="38">
        <f>+F23</f>
        <v>2688.9309043973753</v>
      </c>
      <c r="U46" s="27">
        <f>+T46/$T$47</f>
        <v>0.43655384294889632</v>
      </c>
      <c r="W46" s="38"/>
      <c r="X46" s="27"/>
      <c r="Y46" s="25" t="s">
        <v>45</v>
      </c>
      <c r="Z46" s="38">
        <f>+M23</f>
        <v>55.169344931422437</v>
      </c>
      <c r="AA46" s="27">
        <f>+Z46/Z47</f>
        <v>0.80224968409493147</v>
      </c>
    </row>
    <row r="47" spans="1:29" ht="18.75" customHeigh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T47" s="38">
        <f>SUM(T44:T46)</f>
        <v>6159.4484800174941</v>
      </c>
      <c r="U47" s="27"/>
      <c r="W47" s="38"/>
      <c r="Z47" s="38">
        <f>SUM(Z44:Z46)</f>
        <v>68.768297482924481</v>
      </c>
      <c r="AA47" s="38"/>
    </row>
    <row r="48" spans="1:29" ht="18.75" customHeigh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T48" s="224" t="s">
        <v>7</v>
      </c>
      <c r="U48" s="224" t="s">
        <v>1</v>
      </c>
      <c r="V48" s="224" t="s">
        <v>5</v>
      </c>
      <c r="W48" s="224" t="s">
        <v>6</v>
      </c>
      <c r="Z48" s="224" t="s">
        <v>1</v>
      </c>
      <c r="AA48" s="224" t="s">
        <v>7</v>
      </c>
      <c r="AB48" s="224"/>
      <c r="AC48" s="224"/>
    </row>
    <row r="49" spans="1:30" ht="18.75" customHeight="1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S49" s="41" t="s">
        <v>45</v>
      </c>
      <c r="T49" s="38">
        <f>+I22</f>
        <v>1690.1233416124001</v>
      </c>
      <c r="U49" s="38">
        <f>+H22</f>
        <v>526.75884978497504</v>
      </c>
      <c r="V49" s="38">
        <f>+G22</f>
        <v>369.142651</v>
      </c>
      <c r="W49" s="38">
        <f>+F22</f>
        <v>102.90606200000001</v>
      </c>
      <c r="X49" s="38">
        <f>SUM(T49:W49)</f>
        <v>2688.9309043973753</v>
      </c>
      <c r="Y49" s="41" t="s">
        <v>45</v>
      </c>
      <c r="Z49" s="38">
        <f>+M22</f>
        <v>12.952920233530142</v>
      </c>
      <c r="AA49" s="38">
        <f>+N22</f>
        <v>42.216424697892293</v>
      </c>
      <c r="AB49" s="38"/>
      <c r="AC49" s="38"/>
      <c r="AD49" s="38">
        <f>SUM(Z49:AC49)</f>
        <v>55.169344931422437</v>
      </c>
    </row>
    <row r="50" spans="1:30" ht="18.75" customHeight="1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T50" s="30">
        <f>+T49/$X$49</f>
        <v>0.62854844609373806</v>
      </c>
      <c r="U50" s="30">
        <f>+U49/$X$49</f>
        <v>0.19589899053320176</v>
      </c>
      <c r="V50" s="30">
        <f>+V49/$X$49</f>
        <v>0.13728231186465897</v>
      </c>
      <c r="W50" s="30">
        <f>+W49/$X$49</f>
        <v>3.8270251508401104E-2</v>
      </c>
      <c r="Z50" s="27">
        <f>+Z49/AD49</f>
        <v>0.23478473869195124</v>
      </c>
      <c r="AA50" s="27">
        <f>+AA49/AD49</f>
        <v>0.76521526130804873</v>
      </c>
    </row>
    <row r="51" spans="1:30" ht="18.75" customHeight="1" x14ac:dyDescent="0.2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30" ht="18.75" customHeight="1" x14ac:dyDescent="0.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30" ht="18.75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T53" s="45"/>
      <c r="U53" s="45"/>
      <c r="V53" s="45"/>
      <c r="W53" s="45"/>
    </row>
    <row r="54" spans="1:30" ht="18.75" customHeight="1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30" ht="18.75" customHeight="1" x14ac:dyDescent="0.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30" ht="18.75" customHeight="1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30" ht="18.75" customHeight="1" x14ac:dyDescent="0.2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U57" s="38"/>
      <c r="X57" s="38"/>
    </row>
    <row r="58" spans="1:30" ht="18.75" customHeight="1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30" ht="18.75" customHeight="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30" ht="18.75" customHeight="1" x14ac:dyDescent="0.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30" ht="18.75" customHeight="1" x14ac:dyDescent="0.2">
      <c r="A61" s="75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30" ht="18.75" customHeight="1" x14ac:dyDescent="0.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30" ht="18.75" customHeight="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S63" s="25" t="s">
        <v>121</v>
      </c>
    </row>
    <row r="64" spans="1:30" ht="18.75" customHeight="1" x14ac:dyDescent="0.2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8.75" customHeight="1" x14ac:dyDescent="0.2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8.75" customHeight="1" x14ac:dyDescent="0.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8.75" customHeight="1" x14ac:dyDescent="0.2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8.75" customHeight="1" x14ac:dyDescent="0.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8.75" customHeight="1" x14ac:dyDescent="0.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8.75" customHeight="1" x14ac:dyDescent="0.2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8.75" customHeight="1" x14ac:dyDescent="0.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8.75" customHeight="1" x14ac:dyDescent="0.2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8.75" customHeight="1" x14ac:dyDescent="0.2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8.75" customHeight="1" x14ac:dyDescent="0.2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8.75" customHeight="1" x14ac:dyDescent="0.2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8.75" customHeight="1" x14ac:dyDescent="0.2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8.75" customHeight="1" x14ac:dyDescent="0.2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8.75" customHeight="1" x14ac:dyDescent="0.2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x14ac:dyDescent="0.2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x14ac:dyDescent="0.2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</sheetData>
  <mergeCells count="31">
    <mergeCell ref="A22:A24"/>
    <mergeCell ref="B5:I5"/>
    <mergeCell ref="B8:C8"/>
    <mergeCell ref="F23:I23"/>
    <mergeCell ref="M24:N24"/>
    <mergeCell ref="F7:G7"/>
    <mergeCell ref="H7:I7"/>
    <mergeCell ref="F24:I24"/>
    <mergeCell ref="B24:D24"/>
    <mergeCell ref="W38:X38"/>
    <mergeCell ref="Q4:Q9"/>
    <mergeCell ref="J7:L7"/>
    <mergeCell ref="J23:L23"/>
    <mergeCell ref="M23:N23"/>
    <mergeCell ref="O23:P23"/>
    <mergeCell ref="J24:L24"/>
    <mergeCell ref="T38:V38"/>
    <mergeCell ref="O7:P7"/>
    <mergeCell ref="O5:P6"/>
    <mergeCell ref="O4:P4"/>
    <mergeCell ref="B4:N4"/>
    <mergeCell ref="B23:D23"/>
    <mergeCell ref="B7:D7"/>
    <mergeCell ref="F6:I6"/>
    <mergeCell ref="M6:N6"/>
    <mergeCell ref="O24:P24"/>
    <mergeCell ref="M7:N7"/>
    <mergeCell ref="B6:D6"/>
    <mergeCell ref="J8:K8"/>
    <mergeCell ref="J5:N5"/>
    <mergeCell ref="J6:L6"/>
  </mergeCells>
  <phoneticPr fontId="0" type="noConversion"/>
  <pageMargins left="0.78740157480314965" right="0.78740157480314965" top="0.78740157480314965" bottom="0.31496062992125984" header="0" footer="0"/>
  <pageSetup paperSize="9" scale="4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7.1</vt:lpstr>
      <vt:lpstr>7.2</vt:lpstr>
      <vt:lpstr>7.3</vt:lpstr>
      <vt:lpstr>7.4</vt:lpstr>
      <vt:lpstr>'7.1'!Área_de_impresión</vt:lpstr>
      <vt:lpstr>'7.2'!Área_de_impresión</vt:lpstr>
      <vt:lpstr>'7.3'!Área_de_impresión</vt:lpstr>
      <vt:lpstr>'7.4'!Área_de_impresión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LVILCHEZ</dc:creator>
  <cp:lastModifiedBy>ANIVAL</cp:lastModifiedBy>
  <cp:lastPrinted>2022-02-09T05:10:45Z</cp:lastPrinted>
  <dcterms:created xsi:type="dcterms:W3CDTF">2002-05-23T19:01:03Z</dcterms:created>
  <dcterms:modified xsi:type="dcterms:W3CDTF">2022-02-09T05:30:50Z</dcterms:modified>
</cp:coreProperties>
</file>